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B:\4 B&amp;B\INTERREG-ABH - Zukunftsgrün\Arbeitspakete\Stiftung Liebenau\Klimawirkungs- und Vulnerabilitätsanalyse\"/>
    </mc:Choice>
  </mc:AlternateContent>
  <xr:revisionPtr revIDLastSave="0" documentId="13_ncr:1_{B57E0314-C5F3-422E-8642-74C9255773B1}" xr6:coauthVersionLast="47" xr6:coauthVersionMax="47" xr10:uidLastSave="{00000000-0000-0000-0000-000000000000}"/>
  <bookViews>
    <workbookView xWindow="-28920" yWindow="-900" windowWidth="29040" windowHeight="15720" firstSheet="2" activeTab="5" xr2:uid="{31637709-8DF0-4097-95FA-22DBB1A0571B}"/>
  </bookViews>
  <sheets>
    <sheet name="1. Einführung" sheetId="8" r:id="rId1"/>
    <sheet name="2. Exposition" sheetId="12" r:id="rId2"/>
    <sheet name="Anleitung Hitzeprognose" sheetId="27" r:id="rId3"/>
    <sheet name="Anleitung Starkregenprognose" sheetId="26" r:id="rId4"/>
    <sheet name="3.1 Wassersensibilität" sheetId="10" r:id="rId5"/>
    <sheet name="3.2 Hitzesensibilität" sheetId="11" r:id="rId6"/>
    <sheet name="4. Anpassungsfähigkeit" sheetId="14" r:id="rId7"/>
    <sheet name="5. Ergebnisse und Maßnahmen" sheetId="16" r:id="rId8"/>
    <sheet name="Maßnahmen" sheetId="20" state="hidden" r:id="rId9"/>
    <sheet name="BAckUp Maßnahmen" sheetId="25" state="hidden" r:id="rId10"/>
    <sheet name="Liste" sheetId="22" state="hidden" r:id="rId11"/>
    <sheet name="Notizen" sheetId="15" r:id="rId12"/>
  </sheets>
  <definedNames>
    <definedName name="_xlnm.Print_Area" localSheetId="7">'5. Ergebnisse und Maßnahmen'!$A$1:$L$36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6" l="1"/>
  <c r="R14" i="12"/>
  <c r="X23" i="20"/>
  <c r="L14" i="20"/>
  <c r="A5" i="22"/>
  <c r="X22" i="20"/>
  <c r="X16" i="20"/>
  <c r="X12" i="20"/>
  <c r="X11" i="20"/>
  <c r="X10" i="20"/>
  <c r="X9" i="20"/>
  <c r="X8" i="20"/>
  <c r="X7" i="20"/>
  <c r="X6" i="20"/>
  <c r="X5" i="20"/>
  <c r="X4" i="20"/>
  <c r="X3" i="20"/>
  <c r="X2" i="20"/>
  <c r="W22" i="20"/>
  <c r="W23" i="20"/>
  <c r="V7" i="20"/>
  <c r="V6" i="20"/>
  <c r="U7" i="20"/>
  <c r="U6" i="20"/>
  <c r="T6" i="20"/>
  <c r="S6" i="20"/>
  <c r="R6" i="20"/>
  <c r="Q16" i="20"/>
  <c r="Q13" i="20"/>
  <c r="Q7" i="20"/>
  <c r="Q6" i="20"/>
  <c r="P15" i="20"/>
  <c r="O16" i="20"/>
  <c r="O13" i="20"/>
  <c r="O7" i="20"/>
  <c r="O6" i="20"/>
  <c r="N13" i="20"/>
  <c r="N7" i="20"/>
  <c r="N6" i="20"/>
  <c r="M13" i="20"/>
  <c r="M7" i="20"/>
  <c r="M6" i="20"/>
  <c r="L13" i="20"/>
  <c r="L12" i="20"/>
  <c r="L6" i="20"/>
  <c r="K7" i="20"/>
  <c r="K6" i="20"/>
  <c r="J20" i="20"/>
  <c r="I20" i="20"/>
  <c r="J19" i="20"/>
  <c r="I19" i="20"/>
  <c r="J13" i="20"/>
  <c r="I13" i="20"/>
  <c r="J7" i="20"/>
  <c r="I7" i="20"/>
  <c r="J6" i="20"/>
  <c r="I6" i="20"/>
  <c r="H18" i="20"/>
  <c r="H6" i="20"/>
  <c r="G7" i="20"/>
  <c r="F7" i="20"/>
  <c r="G6" i="20"/>
  <c r="F6" i="20"/>
  <c r="E13" i="20"/>
  <c r="E7" i="20"/>
  <c r="E6" i="20"/>
  <c r="D7" i="20"/>
  <c r="D6" i="20"/>
  <c r="C7" i="20"/>
  <c r="C6" i="20"/>
  <c r="C24" i="20" s="1"/>
  <c r="B21" i="20"/>
  <c r="B16" i="20"/>
  <c r="B15" i="20"/>
  <c r="B12" i="20"/>
  <c r="B11" i="20"/>
  <c r="B10" i="20"/>
  <c r="B9" i="20"/>
  <c r="B8" i="20"/>
  <c r="B7" i="20"/>
  <c r="B6" i="20"/>
  <c r="Z1" i="25"/>
  <c r="W24" i="20" l="1"/>
  <c r="X24" i="20"/>
  <c r="B24" i="20"/>
  <c r="S24" i="20"/>
  <c r="U24" i="20"/>
  <c r="R24" i="20"/>
  <c r="V24" i="20"/>
  <c r="Y15" i="20"/>
  <c r="V24" i="25"/>
  <c r="V23" i="25"/>
  <c r="V25" i="25" s="1"/>
  <c r="B22" i="25"/>
  <c r="J21" i="25"/>
  <c r="I21" i="25"/>
  <c r="J20" i="25"/>
  <c r="I20" i="25"/>
  <c r="H19" i="25"/>
  <c r="P17" i="25"/>
  <c r="O17" i="25"/>
  <c r="B17" i="25"/>
  <c r="W16" i="25"/>
  <c r="W25" i="25" s="1"/>
  <c r="B16" i="25"/>
  <c r="P15" i="25"/>
  <c r="O15" i="25"/>
  <c r="N15" i="25"/>
  <c r="M15" i="25"/>
  <c r="L15" i="25"/>
  <c r="J15" i="25"/>
  <c r="I15" i="25"/>
  <c r="E15" i="25"/>
  <c r="L14" i="25"/>
  <c r="B14" i="25"/>
  <c r="B13" i="25"/>
  <c r="B12" i="25"/>
  <c r="B11" i="25"/>
  <c r="B10" i="25"/>
  <c r="U9" i="25"/>
  <c r="T9" i="25"/>
  <c r="P9" i="25"/>
  <c r="O9" i="25"/>
  <c r="N9" i="25"/>
  <c r="M9" i="25"/>
  <c r="K9" i="25"/>
  <c r="J9" i="25"/>
  <c r="I9" i="25"/>
  <c r="G9" i="25"/>
  <c r="F9" i="25"/>
  <c r="E9" i="25"/>
  <c r="D9" i="25"/>
  <c r="C9" i="25"/>
  <c r="B9" i="25"/>
  <c r="U8" i="25"/>
  <c r="T8" i="25"/>
  <c r="S8" i="25"/>
  <c r="S25" i="25" s="1"/>
  <c r="R8" i="25"/>
  <c r="R25" i="25" s="1"/>
  <c r="Q8" i="25"/>
  <c r="Q25" i="25" s="1"/>
  <c r="P8" i="25"/>
  <c r="O8" i="25"/>
  <c r="N8" i="25"/>
  <c r="M8" i="25"/>
  <c r="L8" i="25"/>
  <c r="K8" i="25"/>
  <c r="J8" i="25"/>
  <c r="I8" i="25"/>
  <c r="H8" i="25"/>
  <c r="H25" i="25" s="1"/>
  <c r="G8" i="25"/>
  <c r="F8" i="25"/>
  <c r="E8" i="25"/>
  <c r="D8" i="25"/>
  <c r="C8" i="25"/>
  <c r="B8" i="25"/>
  <c r="K25" i="25" l="1"/>
  <c r="G25" i="25"/>
  <c r="T25" i="25"/>
  <c r="U25" i="25"/>
  <c r="K24" i="20"/>
  <c r="Q24" i="20"/>
  <c r="T24" i="20"/>
  <c r="C1" i="22" s="1"/>
  <c r="G24" i="20"/>
  <c r="L25" i="25"/>
  <c r="O25" i="25"/>
  <c r="P25" i="25"/>
  <c r="M25" i="25"/>
  <c r="B25" i="25"/>
  <c r="N25" i="25"/>
  <c r="C25" i="25"/>
  <c r="I25" i="25"/>
  <c r="D25" i="25"/>
  <c r="E25" i="25"/>
  <c r="J25" i="25"/>
  <c r="F25" i="25"/>
  <c r="D24" i="20"/>
  <c r="E24" i="20"/>
  <c r="L24" i="20"/>
  <c r="I24" i="20"/>
  <c r="J24" i="20"/>
  <c r="F24" i="20"/>
  <c r="O24" i="20"/>
  <c r="H24" i="20"/>
  <c r="P24" i="20"/>
  <c r="M24" i="20"/>
  <c r="N24" i="20"/>
  <c r="I17" i="11"/>
  <c r="D22" i="11"/>
  <c r="I20" i="10"/>
  <c r="I21" i="10"/>
  <c r="I19" i="10"/>
  <c r="Y16" i="16" l="1"/>
  <c r="A1" i="22"/>
  <c r="Y24" i="20"/>
  <c r="B1" i="22"/>
  <c r="N13" i="10"/>
  <c r="N14" i="10"/>
  <c r="I14" i="10"/>
  <c r="I12" i="10"/>
  <c r="C34" i="16" l="1"/>
  <c r="M16" i="16"/>
  <c r="S16" i="16"/>
  <c r="J10" i="14"/>
  <c r="J11" i="14"/>
  <c r="J12" i="14"/>
  <c r="J13" i="14"/>
  <c r="J14" i="14"/>
  <c r="J15" i="14"/>
  <c r="J16" i="14"/>
  <c r="J17" i="14"/>
  <c r="J18" i="14"/>
  <c r="J19" i="14"/>
  <c r="J20" i="14"/>
  <c r="J22" i="14"/>
  <c r="J23" i="14"/>
  <c r="J24" i="14"/>
  <c r="J25" i="14"/>
  <c r="J26" i="14"/>
  <c r="J27" i="14"/>
  <c r="J28" i="14"/>
  <c r="J29" i="14"/>
  <c r="J30" i="14"/>
  <c r="J9" i="14"/>
  <c r="I18" i="10"/>
  <c r="I16" i="11" l="1"/>
  <c r="E10" i="14"/>
  <c r="E11" i="14"/>
  <c r="E12" i="14"/>
  <c r="E13" i="14"/>
  <c r="E14" i="14"/>
  <c r="E15" i="14"/>
  <c r="E16" i="14"/>
  <c r="E17" i="14"/>
  <c r="E18" i="14"/>
  <c r="E19" i="14"/>
  <c r="E20" i="14"/>
  <c r="E22" i="14"/>
  <c r="E23" i="14"/>
  <c r="E24" i="14"/>
  <c r="E25" i="14"/>
  <c r="E26" i="14"/>
  <c r="E27" i="14"/>
  <c r="E28" i="14"/>
  <c r="E29" i="14"/>
  <c r="E30" i="14"/>
  <c r="E9" i="14"/>
  <c r="C13" i="12"/>
  <c r="I13" i="11"/>
  <c r="I14" i="11"/>
  <c r="I15" i="11"/>
  <c r="Q13" i="12" l="1"/>
  <c r="M13" i="12"/>
  <c r="H13" i="12"/>
  <c r="R21" i="12"/>
  <c r="R20" i="12"/>
  <c r="N20" i="12"/>
  <c r="R19" i="12"/>
  <c r="N19" i="12"/>
  <c r="R18" i="12"/>
  <c r="N18" i="12"/>
  <c r="R17" i="12"/>
  <c r="N17" i="12"/>
  <c r="R16" i="12"/>
  <c r="N16" i="12"/>
  <c r="R15" i="12"/>
  <c r="N15" i="12"/>
  <c r="N14" i="12"/>
  <c r="I20" i="12"/>
  <c r="I19" i="12"/>
  <c r="I18" i="12"/>
  <c r="I17" i="12"/>
  <c r="I16" i="12"/>
  <c r="I15" i="12"/>
  <c r="I14" i="12"/>
  <c r="D19" i="12"/>
  <c r="D18" i="12"/>
  <c r="D17" i="12"/>
  <c r="D16" i="12"/>
  <c r="D15" i="12"/>
  <c r="D14" i="12"/>
  <c r="N14" i="11"/>
  <c r="N13" i="11"/>
  <c r="N12" i="11"/>
  <c r="N11" i="11"/>
  <c r="I12" i="11"/>
  <c r="I11" i="11"/>
  <c r="I18" i="11" s="1"/>
  <c r="D21" i="11"/>
  <c r="D20" i="11"/>
  <c r="D19" i="11"/>
  <c r="D18" i="11"/>
  <c r="D17" i="11"/>
  <c r="D16" i="11"/>
  <c r="D15" i="11"/>
  <c r="D14" i="11"/>
  <c r="D13" i="11"/>
  <c r="D12" i="11"/>
  <c r="D11" i="11"/>
  <c r="N12" i="10"/>
  <c r="N11" i="10"/>
  <c r="I17" i="10"/>
  <c r="I16" i="10"/>
  <c r="I15" i="10"/>
  <c r="I13" i="10"/>
  <c r="D39" i="10"/>
  <c r="D38" i="10"/>
  <c r="D37" i="10"/>
  <c r="D36" i="10"/>
  <c r="D35" i="10"/>
  <c r="D34" i="10"/>
  <c r="D33" i="10"/>
  <c r="D32" i="10"/>
  <c r="D31" i="10"/>
  <c r="D30" i="10"/>
  <c r="D29" i="10"/>
  <c r="D28" i="10"/>
  <c r="D27" i="10"/>
  <c r="D26" i="10"/>
  <c r="D23" i="11" l="1"/>
  <c r="E23" i="11" s="1"/>
  <c r="I22" i="10"/>
  <c r="J22" i="10" s="1"/>
  <c r="N15" i="10"/>
  <c r="O15" i="10" s="1"/>
  <c r="J18" i="11"/>
  <c r="D20" i="12"/>
  <c r="R22" i="12"/>
  <c r="N21" i="12"/>
  <c r="N23" i="12" s="1"/>
  <c r="I21" i="12"/>
  <c r="N15" i="11"/>
  <c r="O15" i="11" s="1"/>
  <c r="C16" i="16" l="1"/>
  <c r="C17" i="16"/>
  <c r="D26" i="11"/>
  <c r="C15" i="16"/>
  <c r="D24" i="12"/>
  <c r="C19" i="16" s="1"/>
  <c r="D24" i="10"/>
  <c r="D23" i="10"/>
  <c r="D22" i="10"/>
  <c r="D20" i="10"/>
  <c r="D19" i="10"/>
  <c r="D18" i="10"/>
  <c r="D16" i="10"/>
  <c r="D15" i="10"/>
  <c r="D14" i="10"/>
  <c r="D13" i="10"/>
  <c r="D12" i="10"/>
  <c r="D11" i="10"/>
  <c r="C26" i="16" l="1"/>
  <c r="D40" i="10"/>
  <c r="E40" i="10" s="1"/>
  <c r="D44" i="10" s="1"/>
  <c r="C25" i="16" l="1"/>
  <c r="D47" i="10"/>
</calcChain>
</file>

<file path=xl/sharedStrings.xml><?xml version="1.0" encoding="utf-8"?>
<sst xmlns="http://schemas.openxmlformats.org/spreadsheetml/2006/main" count="275" uniqueCount="192">
  <si>
    <t>Gebäude</t>
  </si>
  <si>
    <t>Ohne Notüberlauf?</t>
  </si>
  <si>
    <t>Ist der Versiegelungsgrad &gt; 50%?</t>
  </si>
  <si>
    <t>Gibt es Lehmhaltige Bodenarten?</t>
  </si>
  <si>
    <t>Menschen</t>
  </si>
  <si>
    <t>Hochwasser</t>
  </si>
  <si>
    <t>Überflutungsgebiet 0-0,5m</t>
  </si>
  <si>
    <t>Überflutungsebiet &gt;0,5-1m</t>
  </si>
  <si>
    <t>Überflutungsebiet &gt;1-2m</t>
  </si>
  <si>
    <t>Überflutungsebiet &gt;2-4m</t>
  </si>
  <si>
    <t>Überflutungsebiet &gt;4m</t>
  </si>
  <si>
    <t>Starkregen</t>
  </si>
  <si>
    <t>Anzahl der Tage mit einer Niederschlagssumme vom über 20mm</t>
  </si>
  <si>
    <t>5 bis 10</t>
  </si>
  <si>
    <t>10 bis 15</t>
  </si>
  <si>
    <t>0 bis 5</t>
  </si>
  <si>
    <t>15 bis 20</t>
  </si>
  <si>
    <t>20 bis 25</t>
  </si>
  <si>
    <t>25 bis 30</t>
  </si>
  <si>
    <t>über 30</t>
  </si>
  <si>
    <t>Kein Überflutungsgebiet</t>
  </si>
  <si>
    <t xml:space="preserve">Hitze </t>
  </si>
  <si>
    <t>Anzahl Tage mit &gt;30 Grad Celsius</t>
  </si>
  <si>
    <t>0 bis 10</t>
  </si>
  <si>
    <t>10 bis 20</t>
  </si>
  <si>
    <t xml:space="preserve">20 bis 30 </t>
  </si>
  <si>
    <t>30 bis 40</t>
  </si>
  <si>
    <t>40 bis 50</t>
  </si>
  <si>
    <t>50 bis 60</t>
  </si>
  <si>
    <t>über 60</t>
  </si>
  <si>
    <t>30 bis 35</t>
  </si>
  <si>
    <t>über 35</t>
  </si>
  <si>
    <t>Anzahl Tropennächte mit mind. 20 Grad Celsius</t>
  </si>
  <si>
    <t>Gibt es besonders hitzebelastete Gebäudeteile?</t>
  </si>
  <si>
    <t>Keine</t>
  </si>
  <si>
    <t>Gibt es auf Bewässerung angewiesene Vegetation?</t>
  </si>
  <si>
    <t>Gibt es Arbeitende im Freien?</t>
  </si>
  <si>
    <t>Naturnahe Retentions- Versickerungsflächen</t>
  </si>
  <si>
    <t>Naturnahe Kleingewässer</t>
  </si>
  <si>
    <t>Magerrasen/Schotterrasen</t>
  </si>
  <si>
    <t>Versickerungsfähige Verkehrsflächen</t>
  </si>
  <si>
    <t>Fassadenbegrünung</t>
  </si>
  <si>
    <t>Naturnahe Mischhecken</t>
  </si>
  <si>
    <t xml:space="preserve">Blühender Saum </t>
  </si>
  <si>
    <t>Blumen- / Kräuterrasen</t>
  </si>
  <si>
    <t>Heimische Staudenbeete</t>
  </si>
  <si>
    <t>Bäume inkl. Streuobst</t>
  </si>
  <si>
    <t xml:space="preserve">Trockenmauern, Gabionen </t>
  </si>
  <si>
    <t xml:space="preserve">Kleinstrukturen aus Holz </t>
  </si>
  <si>
    <t xml:space="preserve">Kleinstrukturen aus Stein und Sand </t>
  </si>
  <si>
    <t>Blumenwiese</t>
  </si>
  <si>
    <t xml:space="preserve">Begrünung Zäune </t>
  </si>
  <si>
    <t>Nisthilfe für Wildbienen</t>
  </si>
  <si>
    <t>Nisthilfe für Vögel</t>
  </si>
  <si>
    <t>Außengelände / Vegetation</t>
  </si>
  <si>
    <t>Extensive Dachbegrünung</t>
  </si>
  <si>
    <t>Entsiegelung</t>
  </si>
  <si>
    <t>Intensive Dachbegrünung</t>
  </si>
  <si>
    <t>Wird Niederschlagswasser über die Kanalisation abgeleitet?</t>
  </si>
  <si>
    <t>ja, überwiegend bis vollständig</t>
  </si>
  <si>
    <t>ja, teilweise</t>
  </si>
  <si>
    <t>nur als Notüberlauf</t>
  </si>
  <si>
    <t xml:space="preserve"> </t>
  </si>
  <si>
    <t>Gering</t>
  </si>
  <si>
    <t>Erhöht</t>
  </si>
  <si>
    <t>Moderat</t>
  </si>
  <si>
    <t>Hoch</t>
  </si>
  <si>
    <t>Sehr hoch</t>
  </si>
  <si>
    <t xml:space="preserve">Extrem hoch </t>
  </si>
  <si>
    <t>Überflutungsgebiet</t>
  </si>
  <si>
    <t>2. Exposition</t>
  </si>
  <si>
    <t>Erklärung der einzelnen Datenblätter</t>
  </si>
  <si>
    <t>3. Sensibilität</t>
  </si>
  <si>
    <t>Exposition/Sensibilität</t>
  </si>
  <si>
    <t>Umgesetzt und ausbaufähig</t>
  </si>
  <si>
    <t>Nicht realisierbar</t>
  </si>
  <si>
    <t>Vielfalt an Lebensräumen auf Firmengelände vorhanden?</t>
  </si>
  <si>
    <t>Ist ein ökologischer Pflegeplan für Grünflächen vorhanden?</t>
  </si>
  <si>
    <t>Gibt es eine interne Richtlinie für Neuanlagen von Grünflächen, die Biodiversitätsaspekte beinhaltet?</t>
  </si>
  <si>
    <t>Gibt es eine interne Richtlinie für Neuanlagen von Grünflächen, die Aspekte der Klimaresilienz beinhaltet?</t>
  </si>
  <si>
    <t>Gibt es als Rasen gestaltete Grünflächen, die keiner dauerhaften Nutzung durch den Menschen unterliegen (z.B. als Liege- Spiel- oder Veranstaltungsraum im Freien)</t>
  </si>
  <si>
    <t>Gibt es andere vegetationslose, hitzespeichernde Flächen wie Schotterflächen?</t>
  </si>
  <si>
    <t>Gibt es keine beschatteten Aufenhaltsbereiche im Freien?</t>
  </si>
  <si>
    <t>Nicht umgesetzt, aber realisierbar</t>
  </si>
  <si>
    <t>Strategische Planung &amp; Pflege</t>
  </si>
  <si>
    <t>Werden bei Neupflanzungen klimaresiliente Baumarten gezielt ausgewählt?</t>
  </si>
  <si>
    <t>Wasserhaushalt &amp; Entsiegelung</t>
  </si>
  <si>
    <t>Bauwerksbegrünung &amp; Mikroklima</t>
  </si>
  <si>
    <t>Sind begrünte Aufenthaltsbereiche für Mitarbeitende und Besucher vorhanden?</t>
  </si>
  <si>
    <t>Management invasiver Arten</t>
  </si>
  <si>
    <t>Werden invasive Arten auf dem Gelände überwacht?</t>
  </si>
  <si>
    <t>Gibt es ein aktives Management zur Bekämpfung invasiver Arten?</t>
  </si>
  <si>
    <t>Gibt es ein Baumkataster?</t>
  </si>
  <si>
    <t>Sind die verwendeten Baumarten nach ihrer Bedeutung für die Klimaresilienz bewertet worden?</t>
  </si>
  <si>
    <t>Sind die verwendeten Baumarten nach dem Biodiversitätsindex bewertet worden?</t>
  </si>
  <si>
    <t>Artenvielfalt innerhalb der vorhandenen Lebensräume hoch? (z.B. Mischhecken, artenreiche Wiese statt Rasen)</t>
  </si>
  <si>
    <t>Gibt es Fassadenbegrünungen?</t>
  </si>
  <si>
    <t>Sind oberirdische Retentionsräume vorhanden?</t>
  </si>
  <si>
    <t>Gibt es Maßnahmen zur Regenwassernutzung oder -speicherung (z. B. Zisternen oder Rigolen)?</t>
  </si>
  <si>
    <t>Gibt es offene Wasserflächen?</t>
  </si>
  <si>
    <t>Gibt es extensive Dachbegrünungen?</t>
  </si>
  <si>
    <t>Gibt es intensive Dachbegrünungen?</t>
  </si>
  <si>
    <t>4. Anpassungsfähigkeit</t>
  </si>
  <si>
    <t>Vollständig Umgesetzt</t>
  </si>
  <si>
    <t xml:space="preserve">Quellen: </t>
  </si>
  <si>
    <t>BfN(2024): Stadtnatur-Plan: Lebensqualität, Klima und biologische Vielfalt zusammendenken!
Leitfaden zur Umsetzung der EU-Biodiversitätsstrategie 2030 in urbanen Gebieten. Bonn.</t>
  </si>
  <si>
    <t>GIZ (2015). The Vulnerability Sourcebook: Concept and Guidelines for Standardised Vulnerability Assessments. https://adelphi.de/system/files/mediathek/bilder/vulnerability_sourcebook_guidelines_for_assessments_adelphi_giz_2014.pdf</t>
  </si>
  <si>
    <t>NABU (n.d.). NABU - Naturschutzbund Deutschland e.V. https://www.nabu.de/natur-und-landschaft/naturschutz/13654.html</t>
  </si>
  <si>
    <t>Buth, M., Kahlenborn, W., Greiving, S., Fleischhauer, M., Zebisch, M., Schneiderbauer, S., &amp; Schauser, I. (2017). Leitfaden für Klimawirkungs- und Vulnerabilitätsanalysen. In E. Hoffmann, J. Rupp, R. Harnisch, &amp; Institut für ökologische Wirtschaftsforschung (Eds.), Impressum [Book]. https://www.umweltbundesamt.de/publikationen</t>
  </si>
  <si>
    <t>BBSR (2023). Klimaangespasse Gebäude und Liegenschaften. Empfehlungen für Planende, Architketinnen und Architekten sowie Eigentümerinnen und Eigentümer. https://www.bbsr.bund.de/BBSR/DE/veroeffentlichungen/zukunft-bauen-fp/2022/band-30-dl-auflage-2.pdf;jsessionid=CF06F7628986C6E94A51CC678B0EF09F.live21321?__blob=publicationFile&amp;v=2</t>
  </si>
  <si>
    <t>Ist das Potential für Baumpflanzungen ausgeschöpft?</t>
  </si>
  <si>
    <t>Sind in der Umgebung natürliche Hochwasserschutzeinrichtungen vorhanden (z.B. naturnahes Fluss-/Bachufer mit angrenzenden Überschwemmungsflächen, Auwald)?</t>
  </si>
  <si>
    <t>Exposition</t>
  </si>
  <si>
    <t>Sensibilität</t>
  </si>
  <si>
    <t>Anpassungsfähigkeit</t>
  </si>
  <si>
    <t>Gibt es eine Bestandsaufnahme der  Vegetation?</t>
  </si>
  <si>
    <t>Ökologischer Pflege- und Entwicklungsplan</t>
  </si>
  <si>
    <t>Management invasive Arten</t>
  </si>
  <si>
    <t>Die Gefahr dass Ihr Firmengelände Hochwasser ausgesetzt ist, ist</t>
  </si>
  <si>
    <t>Die Gefahr dass Ihr Firmengelände Starkregen ausgesetzt ist, ist</t>
  </si>
  <si>
    <t>Die Gefahr dass Ihr Firmengelände Hitze ausgesetzt ist, ist</t>
  </si>
  <si>
    <t>Insgesamt ist ihre Exposition gegenüber dem Klimwandel</t>
  </si>
  <si>
    <t>Die Wassersensibilität ihres Firmengeländes ist</t>
  </si>
  <si>
    <t>Die Hitzesensibilität ihres Firmengeländes ist</t>
  </si>
  <si>
    <t>Insgesamt ist Ihre Sensibiltät gegenüber dem Klimawandel</t>
  </si>
  <si>
    <t>Keine offenen Wasserflächen vorhanden</t>
  </si>
  <si>
    <t xml:space="preserve">Ihre Anpassungsfähigkeit an die Folgen des Klimawandels ist </t>
  </si>
  <si>
    <t>5. Ergebnisse und Maßnahmen</t>
  </si>
  <si>
    <t>Nicht bekannt</t>
  </si>
  <si>
    <t>Notizen</t>
  </si>
  <si>
    <t>Besteht die Bepflanzung hauptsächlich aus nicht trockenresistenten Pflanzen oder Rasenflächen?</t>
  </si>
  <si>
    <r>
      <t>ImmoRisk - Klimarisiken in der Immobilienwirtschaft</t>
    </r>
    <r>
      <rPr>
        <sz val="12"/>
        <color theme="1"/>
        <rFont val="Times New Roman"/>
        <family val="1"/>
      </rPr>
      <t>. (o. D.). https://www.gisimmorisknaturgefahren.de/</t>
    </r>
  </si>
  <si>
    <t>Vegetation / Biodiversität</t>
  </si>
  <si>
    <t>Ist das Gelände an mindestens einer Stelle zum Gebäude hin geneigt?</t>
  </si>
  <si>
    <t>Umgestaltung niedrigwüchsiger Vegetation (z.B. Rasen oder Beete)</t>
  </si>
  <si>
    <t>Baumpflanzungen</t>
  </si>
  <si>
    <t>Nutzung von Gebäudegrün</t>
  </si>
  <si>
    <t>Schaffung versickerungsfähiger Flächen</t>
  </si>
  <si>
    <t>Schaffung / Umgestaltung von Retentions- und  Wasserflächen</t>
  </si>
  <si>
    <t>Sonstige Biodiversitätsfördernde Maßnahmen</t>
  </si>
  <si>
    <t>Maßnahmen zur Regenwassernutzung oder -speicherung (z. B. Zisternen oder Rigolen)</t>
  </si>
  <si>
    <t>Gibt es Potential zur Entsiegelung?</t>
  </si>
  <si>
    <t>Gibt es Potential zuer Entsiegelung?</t>
  </si>
  <si>
    <t>Gibt es eine Bestandsaufnahme der Vegetation?</t>
  </si>
  <si>
    <t>Gibt es große versiegelte Flächen (insgesamt &gt; 50%), die als Hitzespeicher fungieren?</t>
  </si>
  <si>
    <t>Anleitung zur Berechnung der Prognose hier.</t>
  </si>
  <si>
    <t>Anleitung zur Berechnung hier.</t>
  </si>
  <si>
    <t>Sind Dachüberstände auf weniger als 50 % der Gebäudeseiten vorhanden?</t>
  </si>
  <si>
    <r>
      <t>Sind unbegrünte Flachdächer vorhanden</t>
    </r>
    <r>
      <rPr>
        <sz val="12"/>
        <color theme="1"/>
        <rFont val="Aptos"/>
        <family val="2"/>
      </rPr>
      <t>?</t>
    </r>
  </si>
  <si>
    <t>Gibt es Dächer mit einer Neigung &lt;5%?</t>
  </si>
  <si>
    <t>Gibt es Dachgauben, Sheddach oder sonstige Dachbauweise mit zahlreichen Durchdringungen und/oder Materialwechsel?</t>
  </si>
  <si>
    <t>Gibt es innenliegende Dachentwässerung?</t>
  </si>
  <si>
    <t>Gibt es einschalige Außenwände ohne besondere Anforderungen an den Schlagregenschutz?</t>
  </si>
  <si>
    <t>Wann war die letzte Instandhaltung/Wartung oder Modernisierung der Dachdeckung/ -dichtung?</t>
  </si>
  <si>
    <t>Vor mehr als 25 Jahren</t>
  </si>
  <si>
    <t>Vor mehr als 35 Jahren</t>
  </si>
  <si>
    <t>Wann war die letzte Instandhaltung/Wartung oder Modernisierung des Entwässerungssystems?</t>
  </si>
  <si>
    <t>Was ist das Baujahr der meisten Gebäude?</t>
  </si>
  <si>
    <t>Baujahr zwischen 1945 und 1970</t>
  </si>
  <si>
    <t>Baujahr vor 1945</t>
  </si>
  <si>
    <t>Sind Balkon / Dachterrassen vorhanden?</t>
  </si>
  <si>
    <t>Werden die Stockwerke unter dem Dach fürs Wohnen genutzt?</t>
  </si>
  <si>
    <t>Ist kein Notüberlauf an Dachrinnen vorhanden?</t>
  </si>
  <si>
    <t>Gibt es ebenerdige Eingänge?</t>
  </si>
  <si>
    <t>Gibt es ebenerdige Terrassen mit Eingang?</t>
  </si>
  <si>
    <t>Gibt es Kellerlichtschächte ohne Aufmauerung ?</t>
  </si>
  <si>
    <t>Gibt es tiefliegende Kellerfenster?</t>
  </si>
  <si>
    <t>Gibt es Abgänge und Treppen zum Haus hin?</t>
  </si>
  <si>
    <t>Gibt es Flächen (Hof, Stellplätze) mit Gefälle zum Haus hin?</t>
  </si>
  <si>
    <t>Gibt es tiefliegende Garagen?</t>
  </si>
  <si>
    <t>Gibt es Einfahrten mit Gefälle zum Haus hin?</t>
  </si>
  <si>
    <t>Sind keine Hochwasserschutzeinrichtungen (z.B. Dämme) vorhanden (wenn Hochwassergfehr besteht)?</t>
  </si>
  <si>
    <t>Sind keine oberirdischen Retentionräume vorhanden?</t>
  </si>
  <si>
    <t>Ist der Versieglungsgrad der Umgebung (~500m) &gt; 50%?</t>
  </si>
  <si>
    <t>Wird das Gelände von Menschen mit begrenzter Mobilität genutzt?</t>
  </si>
  <si>
    <t>Wird das Gelände von Menschen mit Abhängigkeit von Infrastruktur genutzt?</t>
  </si>
  <si>
    <t>Gibt es Schlafräume in EG/UG?</t>
  </si>
  <si>
    <t>Gibt es Überlebensnotwendige Technik, Technik mit besonderem Gefahrenpotenzial oder Gefahrenstoffe im EG/UG?</t>
  </si>
  <si>
    <t>Sind weniger als 50% der Gebäudeseiten durch Dachüberstände geschützt?</t>
  </si>
  <si>
    <t>Wird das Dachgeschoss für Lagerung genutzt?</t>
  </si>
  <si>
    <t>Wird das Dachgeschoss für Wohnen genutzt?</t>
  </si>
  <si>
    <t>Gibt es keine bzw. geringe Dachdämmung?</t>
  </si>
  <si>
    <t>Gibt es Fenster mit Einfachverglasung?</t>
  </si>
  <si>
    <t>Gibt es Fenster mit Zweifachverglasung vor 1995?</t>
  </si>
  <si>
    <t>Gibt es große feststehende Fensterflächen?</t>
  </si>
  <si>
    <t>Sind keine Sonnenschutzvorrichtungen vorhanden?</t>
  </si>
  <si>
    <t>Ist keine Wärmedämmung vorhanden?</t>
  </si>
  <si>
    <t>Wurde die Wärmedämmung vor 1995 errichtet?</t>
  </si>
  <si>
    <t>Gibt es dunkle Fassaden?</t>
  </si>
  <si>
    <t>Halten sich ältere Menschen auf dem Gelände auf?</t>
  </si>
  <si>
    <t>Halten sich kranke Menschen auf dem Gelände auf?</t>
  </si>
  <si>
    <t>Halten sich (Klein-)Kinder auf dem Gelände auf?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</si>
</sst>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Aptos Narrow"/>
      <family val="2"/>
      <scheme val="minor"/>
    </font>
    <font>
      <b/>
      <sz val="11"/>
      <color theme="1"/>
      <name val="Aptos Narrow"/>
      <family val="2"/>
      <scheme val="minor"/>
    </font>
    <font>
      <sz val="12"/>
      <color theme="1"/>
      <name val="Aptos"/>
      <family val="2"/>
    </font>
    <font>
      <b/>
      <sz val="11"/>
      <color rgb="FFFF0000"/>
      <name val="Aptos Narrow"/>
      <family val="2"/>
      <scheme val="minor"/>
    </font>
    <font>
      <sz val="11"/>
      <color rgb="FFFF0000"/>
      <name val="Aptos Narrow"/>
      <family val="2"/>
      <scheme val="minor"/>
    </font>
    <font>
      <sz val="11"/>
      <color theme="0"/>
      <name val="Aptos Narrow"/>
      <family val="2"/>
      <scheme val="minor"/>
    </font>
    <font>
      <b/>
      <sz val="12"/>
      <color theme="1"/>
      <name val="Aptos Narrow"/>
      <family val="2"/>
      <scheme val="minor"/>
    </font>
    <font>
      <b/>
      <sz val="11"/>
      <name val="Aptos Narrow"/>
      <family val="2"/>
      <scheme val="minor"/>
    </font>
    <font>
      <b/>
      <sz val="12"/>
      <name val="Aptos Narrow"/>
      <family val="2"/>
      <scheme val="minor"/>
    </font>
    <font>
      <sz val="11"/>
      <name val="Aptos Narrow"/>
      <family val="2"/>
      <scheme val="minor"/>
    </font>
    <font>
      <sz val="9"/>
      <color theme="1"/>
      <name val="Segoe UI"/>
      <family val="2"/>
    </font>
    <font>
      <u/>
      <sz val="11"/>
      <color theme="10"/>
      <name val="Aptos Narrow"/>
      <family val="2"/>
      <scheme val="minor"/>
    </font>
    <font>
      <sz val="12"/>
      <color theme="1"/>
      <name val="Times New Roman"/>
      <family val="1"/>
    </font>
  </fonts>
  <fills count="1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bgColor indexed="64"/>
      </patternFill>
    </fill>
    <fill>
      <patternFill patternType="solid">
        <fgColor rgb="FFFF0000"/>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1"/>
        <bgColor indexed="64"/>
      </patternFill>
    </fill>
    <fill>
      <patternFill patternType="solid">
        <fgColor theme="5" tint="0.79998168889431442"/>
        <bgColor indexed="64"/>
      </patternFill>
    </fill>
    <fill>
      <patternFill patternType="solid">
        <fgColor theme="8"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77">
    <xf numFmtId="0" fontId="0" fillId="0" borderId="0" xfId="0"/>
    <xf numFmtId="0" fontId="0" fillId="0" borderId="0" xfId="0" applyAlignment="1">
      <alignment wrapText="1"/>
    </xf>
    <xf numFmtId="0" fontId="0" fillId="0" borderId="0" xfId="0" applyAlignment="1">
      <alignment vertical="center" wrapText="1"/>
    </xf>
    <xf numFmtId="0" fontId="0" fillId="0" borderId="0" xfId="0">
      <extLst>
        <ext xmlns:xfpb="http://schemas.microsoft.com/office/spreadsheetml/2022/featurepropertybag" uri="{C7286773-470A-42A8-94C5-96B5CB345126}">
          <xfpb:xfComplement i="0"/>
        </ext>
      </extLst>
    </xf>
    <xf numFmtId="1" fontId="0" fillId="0" borderId="0" xfId="0" applyNumberFormat="1"/>
    <xf numFmtId="0" fontId="1" fillId="0" borderId="0" xfId="0" applyFont="1"/>
    <xf numFmtId="0" fontId="0" fillId="0" borderId="1" xfId="0" applyBorder="1"/>
    <xf numFmtId="0" fontId="0" fillId="0" borderId="0" xfId="0" applyAlignment="1">
      <alignment horizontal="left" wrapText="1" indent="1"/>
    </xf>
    <xf numFmtId="0" fontId="0" fillId="0" borderId="0" xfId="0" applyAlignment="1">
      <alignment vertical="center"/>
    </xf>
    <xf numFmtId="0" fontId="1" fillId="0" borderId="3" xfId="0" applyFont="1" applyBorder="1"/>
    <xf numFmtId="0" fontId="7" fillId="0" borderId="3" xfId="0" applyFont="1" applyBorder="1"/>
    <xf numFmtId="0" fontId="6" fillId="9" borderId="2" xfId="0" applyFont="1" applyFill="1" applyBorder="1" applyAlignment="1">
      <alignment horizontal="left" vertical="center"/>
    </xf>
    <xf numFmtId="0" fontId="8" fillId="9" borderId="2" xfId="0" applyFont="1" applyFill="1" applyBorder="1" applyAlignment="1">
      <alignment horizontal="left" vertical="center"/>
    </xf>
    <xf numFmtId="0" fontId="0" fillId="0" borderId="0" xfId="0" applyAlignment="1">
      <alignment vertical="center"/>
      <extLst>
        <ext xmlns:xfpb="http://schemas.microsoft.com/office/spreadsheetml/2022/featurepropertybag" uri="{C7286773-470A-42A8-94C5-96B5CB345126}">
          <xfpb:xfComplement i="0"/>
        </ext>
      </extLst>
    </xf>
    <xf numFmtId="0" fontId="3" fillId="0" borderId="1" xfId="0" applyFont="1" applyBorder="1" applyAlignment="1">
      <alignment vertical="center"/>
    </xf>
    <xf numFmtId="0" fontId="0" fillId="0" borderId="4" xfId="0" applyBorder="1" applyAlignment="1">
      <alignment vertical="center" wrapText="1"/>
    </xf>
    <xf numFmtId="0" fontId="0" fillId="0" borderId="4" xfId="0" applyBorder="1"/>
    <xf numFmtId="1" fontId="0" fillId="0" borderId="4" xfId="0" applyNumberFormat="1" applyBorder="1"/>
    <xf numFmtId="0" fontId="1" fillId="0" borderId="5" xfId="0" applyFont="1" applyBorder="1" applyAlignment="1">
      <alignment vertical="center" wrapText="1"/>
    </xf>
    <xf numFmtId="17" fontId="0" fillId="0" borderId="4" xfId="0" applyNumberFormat="1" applyBorder="1"/>
    <xf numFmtId="0" fontId="1" fillId="0" borderId="5" xfId="0" applyFont="1" applyBorder="1" applyAlignment="1">
      <alignment vertical="center"/>
    </xf>
    <xf numFmtId="0" fontId="6" fillId="0" borderId="0" xfId="0" applyFont="1" applyAlignment="1">
      <alignment vertical="center"/>
    </xf>
    <xf numFmtId="0" fontId="1" fillId="0" borderId="6" xfId="0" applyFont="1" applyBorder="1" applyAlignment="1">
      <alignment horizontal="center" vertical="center" wrapText="1"/>
    </xf>
    <xf numFmtId="0" fontId="0" fillId="8" borderId="7" xfId="0" applyFill="1" applyBorder="1" applyAlignment="1">
      <alignment vertical="center" wrapText="1"/>
    </xf>
    <xf numFmtId="0" fontId="5" fillId="7" borderId="7" xfId="0" applyFont="1" applyFill="1" applyBorder="1" applyAlignment="1">
      <alignment vertical="center" wrapText="1"/>
    </xf>
    <xf numFmtId="0" fontId="0" fillId="3" borderId="7" xfId="0" applyFill="1" applyBorder="1" applyAlignment="1">
      <alignment vertical="center" wrapText="1"/>
    </xf>
    <xf numFmtId="0" fontId="0" fillId="5" borderId="7" xfId="0" applyFill="1" applyBorder="1" applyAlignment="1">
      <alignment vertical="center" wrapText="1"/>
    </xf>
    <xf numFmtId="0" fontId="0" fillId="6" borderId="7" xfId="0" applyFill="1" applyBorder="1" applyAlignment="1">
      <alignment vertical="center" wrapText="1"/>
    </xf>
    <xf numFmtId="0" fontId="5" fillId="4" borderId="8" xfId="0" applyFont="1" applyFill="1" applyBorder="1" applyAlignment="1">
      <alignment vertical="center"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wrapText="1"/>
      <extLst>
        <ext xmlns:xfpb="http://schemas.microsoft.com/office/spreadsheetml/2022/featurepropertybag" uri="{C7286773-470A-42A8-94C5-96B5CB345126}">
          <xfpb:xfComplement i="0"/>
        </ext>
      </extLst>
    </xf>
    <xf numFmtId="0" fontId="1" fillId="0" borderId="0" xfId="0" applyFont="1" applyAlignment="1">
      <alignment horizontal="center" vertical="center" wrapText="1"/>
    </xf>
    <xf numFmtId="0" fontId="0" fillId="0" borderId="0" xfId="0" applyAlignment="1">
      <alignment horizontal="left" vertical="center" wrapText="1" indent="1"/>
    </xf>
    <xf numFmtId="0" fontId="1" fillId="0" borderId="0" xfId="0" applyFont="1" applyAlignment="1">
      <alignment wrapText="1"/>
    </xf>
    <xf numFmtId="0" fontId="10" fillId="0" borderId="0" xfId="0" applyFont="1" applyAlignment="1">
      <alignment vertical="center"/>
    </xf>
    <xf numFmtId="0" fontId="0" fillId="0" borderId="0" xfId="0" applyAlignment="1">
      <alignment textRotation="90"/>
    </xf>
    <xf numFmtId="0" fontId="4" fillId="0" borderId="0" xfId="0" applyFont="1" applyAlignment="1">
      <alignment wrapText="1"/>
    </xf>
    <xf numFmtId="0" fontId="0" fillId="0" borderId="0" xfId="0" applyAlignment="1">
      <alignment horizontal="left" vertical="top" textRotation="90" wrapText="1"/>
    </xf>
    <xf numFmtId="0" fontId="0" fillId="0" borderId="1" xfId="0"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14" xfId="0" applyBorder="1"/>
    <xf numFmtId="2" fontId="0" fillId="0" borderId="0" xfId="0" applyNumberFormat="1"/>
    <xf numFmtId="1" fontId="0" fillId="2" borderId="0" xfId="0" applyNumberFormat="1" applyFill="1"/>
    <xf numFmtId="2" fontId="0" fillId="2" borderId="0" xfId="0" applyNumberFormat="1" applyFill="1"/>
    <xf numFmtId="164" fontId="0" fillId="2" borderId="0" xfId="0" applyNumberFormat="1" applyFill="1"/>
    <xf numFmtId="2" fontId="9" fillId="2" borderId="0" xfId="0" applyNumberFormat="1" applyFont="1" applyFill="1"/>
    <xf numFmtId="0" fontId="0" fillId="0" borderId="11" xfId="0" applyBorder="1" applyAlignment="1">
      <alignment horizontal="right"/>
    </xf>
    <xf numFmtId="0" fontId="0" fillId="0" borderId="12" xfId="0" applyBorder="1" applyAlignment="1">
      <alignment horizontal="left"/>
    </xf>
    <xf numFmtId="0" fontId="0" fillId="0" borderId="12" xfId="0" applyBorder="1" applyAlignment="1">
      <alignment horizontal="right"/>
    </xf>
    <xf numFmtId="0" fontId="0" fillId="0" borderId="13" xfId="0" applyBorder="1" applyAlignment="1">
      <alignment horizontal="right"/>
    </xf>
    <xf numFmtId="0" fontId="0" fillId="0" borderId="14" xfId="0" applyBorder="1" applyAlignment="1">
      <alignment horizontal="left"/>
    </xf>
    <xf numFmtId="0" fontId="0" fillId="0" borderId="12" xfId="0" applyBorder="1" applyAlignment="1">
      <alignment textRotation="90"/>
    </xf>
    <xf numFmtId="0" fontId="0" fillId="0" borderId="11" xfId="0" applyBorder="1" applyAlignment="1">
      <alignment horizontal="right" wrapText="1"/>
    </xf>
    <xf numFmtId="0" fontId="0" fillId="0" borderId="11" xfId="0" applyBorder="1" applyAlignment="1">
      <alignment wrapText="1"/>
    </xf>
    <xf numFmtId="0" fontId="0" fillId="0" borderId="13" xfId="0" applyBorder="1" applyAlignment="1">
      <alignment horizontal="right" wrapText="1"/>
    </xf>
    <xf numFmtId="0" fontId="9" fillId="12" borderId="0" xfId="1" applyFont="1" applyFill="1"/>
    <xf numFmtId="0" fontId="9" fillId="11" borderId="0" xfId="1" applyFont="1" applyFill="1"/>
    <xf numFmtId="0" fontId="9" fillId="10" borderId="0" xfId="1" applyFont="1" applyFill="1"/>
    <xf numFmtId="0" fontId="5" fillId="6" borderId="0" xfId="1" applyFont="1" applyFill="1"/>
    <xf numFmtId="0" fontId="5" fillId="13" borderId="0" xfId="1" applyFont="1" applyFill="1"/>
    <xf numFmtId="0" fontId="0" fillId="0" borderId="0" xfId="0" applyAlignment="1">
      <alignment vertical="top" wrapText="1"/>
    </xf>
    <xf numFmtId="0" fontId="0" fillId="0" borderId="15" xfId="0" applyBorder="1"/>
    <xf numFmtId="0" fontId="0" fillId="14" borderId="0" xfId="0" applyFill="1" applyAlignment="1">
      <alignment textRotation="90"/>
    </xf>
    <xf numFmtId="0" fontId="0" fillId="15" borderId="0" xfId="0" applyFill="1" applyAlignment="1">
      <alignment textRotation="90"/>
    </xf>
    <xf numFmtId="0" fontId="0" fillId="15" borderId="0" xfId="0" applyFill="1" applyAlignment="1">
      <alignment horizontal="left" vertical="top" textRotation="90" wrapText="1"/>
    </xf>
    <xf numFmtId="0" fontId="11" fillId="0" borderId="0" xfId="1"/>
    <xf numFmtId="0" fontId="0" fillId="0" borderId="0" xfId="0" applyAlignment="1">
      <alignment horizontal="lef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0" fontId="1" fillId="0" borderId="0" xfId="0" applyFont="1" applyAlignment="1">
      <alignment horizontal="left"/>
    </xf>
  </cellXfs>
  <cellStyles count="2">
    <cellStyle name="Link" xfId="1" builtinId="8"/>
    <cellStyle name="Standard" xfId="0" builtinId="0"/>
  </cellStyles>
  <dxfs count="71">
    <dxf>
      <fill>
        <patternFill>
          <bgColor rgb="FF92D050"/>
        </patternFill>
      </fill>
    </dxf>
    <dxf>
      <font>
        <color theme="0"/>
      </font>
      <fill>
        <patternFill>
          <bgColor theme="9" tint="-0.24994659260841701"/>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rgb="FF92D050"/>
        </patternFill>
      </fill>
    </dxf>
    <dxf>
      <font>
        <color theme="0"/>
      </font>
      <fill>
        <patternFill>
          <bgColor theme="9" tint="-0.24994659260841701"/>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rgb="FF92D050"/>
        </patternFill>
      </fill>
    </dxf>
    <dxf>
      <font>
        <color theme="0"/>
      </font>
      <fill>
        <patternFill>
          <bgColor theme="9" tint="-0.24994659260841701"/>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theme="9" tint="0.39994506668294322"/>
        </patternFill>
      </fill>
    </dxf>
    <dxf>
      <font>
        <color theme="0"/>
      </font>
      <fill>
        <patternFill>
          <bgColor theme="9" tint="-0.499984740745262"/>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theme="9" tint="0.39994506668294322"/>
        </patternFill>
      </fill>
    </dxf>
    <dxf>
      <font>
        <color theme="0"/>
      </font>
      <fill>
        <patternFill>
          <bgColor theme="9" tint="-0.499984740745262"/>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theme="9" tint="0.39994506668294322"/>
        </patternFill>
      </fill>
    </dxf>
    <dxf>
      <font>
        <color theme="0"/>
      </font>
      <fill>
        <patternFill>
          <bgColor theme="9" tint="-0.499984740745262"/>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theme="9" tint="0.39994506668294322"/>
        </patternFill>
      </fill>
    </dxf>
    <dxf>
      <font>
        <color theme="0"/>
      </font>
      <fill>
        <patternFill>
          <bgColor theme="9" tint="-0.499984740745262"/>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theme="9" tint="0.39994506668294322"/>
        </patternFill>
      </fill>
    </dxf>
    <dxf>
      <font>
        <color theme="0"/>
      </font>
      <fill>
        <patternFill>
          <bgColor theme="9" tint="-0.499984740745262"/>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theme="9" tint="0.39994506668294322"/>
        </patternFill>
      </fill>
    </dxf>
    <dxf>
      <font>
        <color theme="0"/>
      </font>
      <fill>
        <patternFill>
          <bgColor theme="9" tint="-0.499984740745262"/>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rgb="FF92D050"/>
        </patternFill>
      </fill>
    </dxf>
    <dxf>
      <font>
        <color theme="0"/>
      </font>
      <fill>
        <patternFill>
          <bgColor theme="6"/>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rgb="FF92D050"/>
        </patternFill>
      </fill>
    </dxf>
    <dxf>
      <font>
        <color theme="0"/>
      </font>
      <fill>
        <patternFill>
          <bgColor theme="9" tint="-0.24994659260841701"/>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
      <fill>
        <patternFill>
          <bgColor rgb="FF92D050"/>
        </patternFill>
      </fill>
    </dxf>
    <dxf>
      <font>
        <color theme="0"/>
      </font>
      <fill>
        <patternFill>
          <bgColor theme="9" tint="-0.24994659260841701"/>
        </patternFill>
      </fill>
    </dxf>
    <dxf>
      <fill>
        <patternFill>
          <bgColor rgb="FFFFC000"/>
        </patternFill>
      </fill>
    </dxf>
    <dxf>
      <fill>
        <patternFill>
          <bgColor theme="5"/>
        </patternFill>
      </fill>
    </dxf>
    <dxf>
      <font>
        <color theme="0"/>
      </font>
      <fill>
        <patternFill>
          <bgColor rgb="FFFF0000"/>
        </patternFill>
      </fill>
    </dxf>
    <dxf>
      <font>
        <color theme="0"/>
      </font>
      <fill>
        <patternFill>
          <bgColor rgb="FFC00000"/>
        </patternFill>
      </fill>
    </dxf>
  </dxfs>
  <tableStyles count="0" defaultTableStyle="TableStyleMedium2" defaultPivotStyle="PivotStyleLight16"/>
  <colors>
    <mruColors>
      <color rgb="FFE0FEC2"/>
      <color rgb="FFF12A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hyperlink" Target="https://www.dwd.de/DE/leistungen/zeitreihen/zeitreihen.html" TargetMode="External"/><Relationship Id="rId1" Type="http://schemas.openxmlformats.org/officeDocument/2006/relationships/hyperlink" Target="https://geoportal.bafg.de/karten/HWRM_Aktuell/" TargetMode="External"/><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svg"/><Relationship Id="rId1" Type="http://schemas.openxmlformats.org/officeDocument/2006/relationships/image" Target="../media/image12.png"/><Relationship Id="rId6" Type="http://schemas.openxmlformats.org/officeDocument/2006/relationships/image" Target="../media/image17.svg"/><Relationship Id="rId5" Type="http://schemas.openxmlformats.org/officeDocument/2006/relationships/image" Target="../media/image16.png"/><Relationship Id="rId4" Type="http://schemas.openxmlformats.org/officeDocument/2006/relationships/image" Target="../media/image15.sv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3.svg"/><Relationship Id="rId1" Type="http://schemas.openxmlformats.org/officeDocument/2006/relationships/image" Target="../media/image12.png"/><Relationship Id="rId6" Type="http://schemas.openxmlformats.org/officeDocument/2006/relationships/image" Target="../media/image17.svg"/><Relationship Id="rId5" Type="http://schemas.openxmlformats.org/officeDocument/2006/relationships/image" Target="../media/image16.png"/><Relationship Id="rId4" Type="http://schemas.openxmlformats.org/officeDocument/2006/relationships/image" Target="../media/image19.svg"/></Relationships>
</file>

<file path=xl/drawings/_rels/drawing7.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8" Type="http://schemas.openxmlformats.org/officeDocument/2006/relationships/image" Target="../media/image23.svg"/><Relationship Id="rId3" Type="http://schemas.openxmlformats.org/officeDocument/2006/relationships/image" Target="../media/image8.png"/><Relationship Id="rId7" Type="http://schemas.openxmlformats.org/officeDocument/2006/relationships/image" Target="../media/image22.png"/><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image" Target="../media/image7.svg"/><Relationship Id="rId5" Type="http://schemas.openxmlformats.org/officeDocument/2006/relationships/image" Target="../media/image6.png"/><Relationship Id="rId10" Type="http://schemas.openxmlformats.org/officeDocument/2006/relationships/image" Target="../media/image25.svg"/><Relationship Id="rId4" Type="http://schemas.openxmlformats.org/officeDocument/2006/relationships/image" Target="../media/image9.svg"/><Relationship Id="rId9"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10</xdr:col>
      <xdr:colOff>38100</xdr:colOff>
      <xdr:row>1</xdr:row>
      <xdr:rowOff>15875</xdr:rowOff>
    </xdr:from>
    <xdr:to>
      <xdr:col>11</xdr:col>
      <xdr:colOff>1835150</xdr:colOff>
      <xdr:row>21</xdr:row>
      <xdr:rowOff>133531</xdr:rowOff>
    </xdr:to>
    <xdr:pic>
      <xdr:nvPicPr>
        <xdr:cNvPr id="4" name="Grafik 3" descr="Ein Bild, das Text, Screenshot, Diagramm, Schrift enthält.&#10;&#10;Automatisch generierte Beschreibung">
          <a:extLst>
            <a:ext uri="{FF2B5EF4-FFF2-40B4-BE49-F238E27FC236}">
              <a16:creationId xmlns:a16="http://schemas.microsoft.com/office/drawing/2014/main" id="{ED47A1E8-9697-40DA-C42D-E2BCEE602C71}"/>
            </a:ext>
          </a:extLst>
        </xdr:cNvPr>
        <xdr:cNvPicPr>
          <a:picLocks noChangeAspect="1"/>
        </xdr:cNvPicPr>
      </xdr:nvPicPr>
      <xdr:blipFill>
        <a:blip xmlns:r="http://schemas.openxmlformats.org/officeDocument/2006/relationships" r:embed="rId1"/>
        <a:stretch>
          <a:fillRect/>
        </a:stretch>
      </xdr:blipFill>
      <xdr:spPr>
        <a:xfrm>
          <a:off x="8858250" y="196850"/>
          <a:ext cx="3883025" cy="3775256"/>
        </a:xfrm>
        <a:prstGeom prst="rect">
          <a:avLst/>
        </a:prstGeom>
      </xdr:spPr>
    </xdr:pic>
    <xdr:clientData/>
  </xdr:twoCellAnchor>
  <xdr:twoCellAnchor>
    <xdr:from>
      <xdr:col>1</xdr:col>
      <xdr:colOff>9524</xdr:colOff>
      <xdr:row>1</xdr:row>
      <xdr:rowOff>9524</xdr:rowOff>
    </xdr:from>
    <xdr:to>
      <xdr:col>8</xdr:col>
      <xdr:colOff>717549</xdr:colOff>
      <xdr:row>22</xdr:row>
      <xdr:rowOff>117474</xdr:rowOff>
    </xdr:to>
    <xdr:sp macro="" textlink="">
      <xdr:nvSpPr>
        <xdr:cNvPr id="5" name="Textfeld 4">
          <a:extLst>
            <a:ext uri="{FF2B5EF4-FFF2-40B4-BE49-F238E27FC236}">
              <a16:creationId xmlns:a16="http://schemas.microsoft.com/office/drawing/2014/main" id="{C21B19FB-8BF4-1992-FF0F-41933F5EB48A}"/>
            </a:ext>
          </a:extLst>
        </xdr:cNvPr>
        <xdr:cNvSpPr txBox="1"/>
      </xdr:nvSpPr>
      <xdr:spPr>
        <a:xfrm>
          <a:off x="219074" y="190499"/>
          <a:ext cx="7794625" cy="394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chemeClr val="dk1"/>
              </a:solidFill>
              <a:effectLst/>
              <a:latin typeface="+mn-lt"/>
              <a:ea typeface="+mn-ea"/>
              <a:cs typeface="+mn-cs"/>
            </a:rPr>
            <a:t>Vulnerabilitäts-QuickCheck</a:t>
          </a:r>
          <a:endParaRPr lang="de-DE" sz="1400"/>
        </a:p>
        <a:p>
          <a:endParaRPr lang="de-DE"/>
        </a:p>
        <a:p>
          <a:r>
            <a:rPr lang="de-DE"/>
            <a:t>Eine </a:t>
          </a:r>
          <a:r>
            <a:rPr lang="de-DE" b="1"/>
            <a:t>Vulnerabilitätsanalyse</a:t>
          </a:r>
          <a:r>
            <a:rPr lang="de-DE"/>
            <a:t> hilft dabei, die Risiken des Klimawandels für Liegenschaften besser zu verstehen – insbesondere die Auswirkungen auf Gebäude, Infrastruktur und deren Umgebung. Sie basiert auf der Definition des IPCC (AR4), wonach Vulnerabilität die Anfälligkeit eines Systems gegenüber den negativen Folgen des Klimawandels beschreibt. (GIZ,</a:t>
          </a:r>
          <a:r>
            <a:rPr lang="de-DE" baseline="0"/>
            <a:t> 2015</a:t>
          </a:r>
          <a:r>
            <a:rPr lang="de-DE"/>
            <a:t>) Entscheidend dafür sind vier Faktoren:</a:t>
          </a:r>
        </a:p>
        <a:p>
          <a:endParaRPr lang="de-DE"/>
        </a:p>
        <a:p>
          <a:r>
            <a:rPr lang="de-DE" b="1"/>
            <a:t>-</a:t>
          </a:r>
          <a:r>
            <a:rPr lang="de-DE" b="1" baseline="0"/>
            <a:t>  </a:t>
          </a:r>
          <a:r>
            <a:rPr lang="de-DE" b="1"/>
            <a:t>Exposition </a:t>
          </a:r>
          <a:r>
            <a:rPr lang="de-DE"/>
            <a:t>– In welchem Maß ist die Liegenschaft klimatischen Veränderungen ausgesetzt?</a:t>
          </a:r>
        </a:p>
        <a:p>
          <a:r>
            <a:rPr lang="de-DE" b="1"/>
            <a:t>-</a:t>
          </a:r>
          <a:r>
            <a:rPr lang="de-DE" b="1" baseline="0"/>
            <a:t> </a:t>
          </a:r>
          <a:r>
            <a:rPr lang="de-DE" b="1"/>
            <a:t> Sensitivität </a:t>
          </a:r>
          <a:r>
            <a:rPr lang="de-DE"/>
            <a:t>– Wie stark reagiert die Liegenschaft auf diese Veränderungen?</a:t>
          </a:r>
        </a:p>
        <a:p>
          <a:r>
            <a:rPr lang="de-DE" b="1"/>
            <a:t>-</a:t>
          </a:r>
          <a:r>
            <a:rPr lang="de-DE" b="1" baseline="0"/>
            <a:t> </a:t>
          </a:r>
          <a:r>
            <a:rPr lang="de-DE" b="1"/>
            <a:t> Potenzielle Auswirkungen </a:t>
          </a:r>
          <a:r>
            <a:rPr lang="de-DE"/>
            <a:t>– Welche Schäden oder funktionalen Einschränkungen können daraus resultieren?</a:t>
          </a:r>
        </a:p>
        <a:p>
          <a:r>
            <a:rPr lang="de-DE" b="1"/>
            <a:t>-  Anpassungskapazität</a:t>
          </a:r>
          <a:r>
            <a:rPr lang="de-DE" b="1" baseline="0"/>
            <a:t> </a:t>
          </a:r>
          <a:r>
            <a:rPr lang="de-DE"/>
            <a:t>– Wie gut kann die Liegenschaft an veränderte klimatische Bedingungen angepasst werden?</a:t>
          </a:r>
        </a:p>
        <a:p>
          <a:endParaRPr lang="de-DE"/>
        </a:p>
        <a:p>
          <a:r>
            <a:rPr lang="de-DE"/>
            <a:t>Diese Faktoren bestimmen, wie verletzlich eine Liegenschaft gegenüber dem Klimawandel ist. (GIZ,</a:t>
          </a:r>
          <a:r>
            <a:rPr lang="de-DE" baseline="0"/>
            <a:t> 2015; </a:t>
          </a:r>
          <a:r>
            <a:rPr lang="de-DE"/>
            <a:t>Buth et al., 2017)</a:t>
          </a:r>
        </a:p>
        <a:p>
          <a:endParaRPr lang="de-DE"/>
        </a:p>
        <a:p>
          <a:r>
            <a:rPr lang="de-DE"/>
            <a:t>Mit Hilfe dieser Excel-Tabelle können Sie die Vulnerabilität Ihrer Liegenschaft grob einschätzen und gezielt Maßnahmen zur klimafreundlichen und naturbasierten Anpassung an</a:t>
          </a:r>
          <a:r>
            <a:rPr lang="de-DE" baseline="0"/>
            <a:t> den Klimawandel </a:t>
          </a:r>
          <a:r>
            <a:rPr lang="de-DE" sz="1100">
              <a:solidFill>
                <a:schemeClr val="dk1"/>
              </a:solidFill>
              <a:effectLst/>
              <a:latin typeface="+mn-lt"/>
              <a:ea typeface="+mn-ea"/>
              <a:cs typeface="+mn-cs"/>
            </a:rPr>
            <a:t>i</a:t>
          </a:r>
          <a:r>
            <a:rPr lang="de-DE"/>
            <a:t>dentifizieren.</a:t>
          </a:r>
        </a:p>
        <a:p>
          <a:endParaRPr lang="de-DE" sz="1100" kern="1200"/>
        </a:p>
        <a:p>
          <a:r>
            <a:rPr lang="de-DE"/>
            <a:t>Naturnahe Klimawandelanpassung ist zwar essenziell, reicht aber allein nicht aus. Der Klimawandel und seine extremen Wetterfolgen sind verheerend und treiben zusätzlich</a:t>
          </a:r>
          <a:r>
            <a:rPr lang="de-DE" baseline="0"/>
            <a:t> </a:t>
          </a:r>
          <a:r>
            <a:rPr lang="de-DE"/>
            <a:t>den Biodiversitätsverlust massiv voran. Daher muss die Begrenzung des Klimawandels oberste Priorität behalten. Die hier vorgeschlagenen Anpassungsmaßnahmen orientieren sich außerdem am aktuellen Klimastand, müssen aber angesichts möglicher Kipppunkte und unvorhersehbarer Entwicklungen ständig überprüft und angepasst werden. Klimaschutz und Anpassung müssen Hand in Hand gehen, um den komplexen Herausforderungen effektiv zu begegnen.</a:t>
          </a:r>
        </a:p>
      </xdr:txBody>
    </xdr:sp>
    <xdr:clientData/>
  </xdr:twoCellAnchor>
  <xdr:twoCellAnchor>
    <xdr:from>
      <xdr:col>0</xdr:col>
      <xdr:colOff>196850</xdr:colOff>
      <xdr:row>27</xdr:row>
      <xdr:rowOff>171450</xdr:rowOff>
    </xdr:from>
    <xdr:to>
      <xdr:col>8</xdr:col>
      <xdr:colOff>723900</xdr:colOff>
      <xdr:row>32</xdr:row>
      <xdr:rowOff>19050</xdr:rowOff>
    </xdr:to>
    <xdr:sp macro="" textlink="">
      <xdr:nvSpPr>
        <xdr:cNvPr id="6" name="Textfeld 5">
          <a:extLst>
            <a:ext uri="{FF2B5EF4-FFF2-40B4-BE49-F238E27FC236}">
              <a16:creationId xmlns:a16="http://schemas.microsoft.com/office/drawing/2014/main" id="{37F8EF07-C665-EE29-8CC2-2C46F8B9B683}"/>
            </a:ext>
          </a:extLst>
        </xdr:cNvPr>
        <xdr:cNvSpPr txBox="1"/>
      </xdr:nvSpPr>
      <xdr:spPr>
        <a:xfrm>
          <a:off x="196850" y="5114925"/>
          <a:ext cx="78232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a:t>Im Datenblatt </a:t>
          </a:r>
          <a:r>
            <a:rPr lang="de-DE" b="1" i="1"/>
            <a:t>"2. Exposition" </a:t>
          </a:r>
          <a:r>
            <a:rPr lang="de-DE"/>
            <a:t>werden Sie gebeten, Ihre Gefährdung durch verschiedene Extremwetterereignisse zu bewerten – insbesondere Hochwasser, Starkregen und Hitze. Diese Wetterphänomene werden in Zukunft alle Regionen beeinflussen, jedoch in unterschiedlichem Ausmaß. (BBSR, 2023) Wir empfehlen daher, die spezifischen Risiken für Ihren Standort genauer zu prüfen.</a:t>
          </a:r>
        </a:p>
        <a:p>
          <a:endParaRPr lang="de-DE" sz="1100" kern="1200"/>
        </a:p>
      </xdr:txBody>
    </xdr:sp>
    <xdr:clientData/>
  </xdr:twoCellAnchor>
  <xdr:twoCellAnchor>
    <xdr:from>
      <xdr:col>0</xdr:col>
      <xdr:colOff>206374</xdr:colOff>
      <xdr:row>35</xdr:row>
      <xdr:rowOff>6350</xdr:rowOff>
    </xdr:from>
    <xdr:to>
      <xdr:col>8</xdr:col>
      <xdr:colOff>723899</xdr:colOff>
      <xdr:row>41</xdr:row>
      <xdr:rowOff>82550</xdr:rowOff>
    </xdr:to>
    <xdr:sp macro="" textlink="">
      <xdr:nvSpPr>
        <xdr:cNvPr id="7" name="Textfeld 6">
          <a:extLst>
            <a:ext uri="{FF2B5EF4-FFF2-40B4-BE49-F238E27FC236}">
              <a16:creationId xmlns:a16="http://schemas.microsoft.com/office/drawing/2014/main" id="{B35EB29A-0873-0EBD-799E-B04F9C287D82}"/>
            </a:ext>
          </a:extLst>
        </xdr:cNvPr>
        <xdr:cNvSpPr txBox="1"/>
      </xdr:nvSpPr>
      <xdr:spPr>
        <a:xfrm>
          <a:off x="206374" y="6397625"/>
          <a:ext cx="781367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In den Datenblättern "</a:t>
          </a:r>
          <a:r>
            <a:rPr lang="de-DE" b="1" i="1"/>
            <a:t>3.1 Wassersensibilität" </a:t>
          </a:r>
          <a:r>
            <a:rPr lang="de-DE"/>
            <a:t>und </a:t>
          </a:r>
          <a:r>
            <a:rPr lang="de-DE" b="1" i="1"/>
            <a:t>"3.2 Hitzesensibilität" </a:t>
          </a:r>
          <a:r>
            <a:rPr lang="de-DE"/>
            <a:t>bewerten Sie, wie empfindlich Ihre Gebäude, Außenanlagen und die dort tätigen Menschen gegenüber den zuvor ermittelten Extremwetterereignissen sind. Diese vereinfachte Analyse dient dazu, Ihnen einen ersten Überblick über die Verwundbarkeit Ihres Standorts gegenüber klimawandelbedingten Wetterereignissen zu geben.</a:t>
          </a:r>
        </a:p>
        <a:p>
          <a:r>
            <a:rPr lang="de-DE"/>
            <a:t>Für detailliertere Bewertungen, die Faktoren wie Baumaterialien, Bauweise und weitere spezifische Merkmale berücksichtigen, stehen Ihnen verschiedene Tools zur Verfügung (siehe Anhang).</a:t>
          </a:r>
        </a:p>
        <a:p>
          <a:endParaRPr lang="de-DE" sz="1100" kern="1200"/>
        </a:p>
      </xdr:txBody>
    </xdr:sp>
    <xdr:clientData/>
  </xdr:twoCellAnchor>
  <xdr:twoCellAnchor>
    <xdr:from>
      <xdr:col>10</xdr:col>
      <xdr:colOff>0</xdr:colOff>
      <xdr:row>24</xdr:row>
      <xdr:rowOff>1</xdr:rowOff>
    </xdr:from>
    <xdr:to>
      <xdr:col>15</xdr:col>
      <xdr:colOff>352425</xdr:colOff>
      <xdr:row>26</xdr:row>
      <xdr:rowOff>161925</xdr:rowOff>
    </xdr:to>
    <xdr:sp macro="" textlink="">
      <xdr:nvSpPr>
        <xdr:cNvPr id="8" name="Textfeld 7">
          <a:extLst>
            <a:ext uri="{FF2B5EF4-FFF2-40B4-BE49-F238E27FC236}">
              <a16:creationId xmlns:a16="http://schemas.microsoft.com/office/drawing/2014/main" id="{BEEE21B7-E1CF-50DB-95DB-CA4289717A98}"/>
            </a:ext>
          </a:extLst>
        </xdr:cNvPr>
        <xdr:cNvSpPr txBox="1"/>
      </xdr:nvSpPr>
      <xdr:spPr>
        <a:xfrm>
          <a:off x="8820150" y="4381501"/>
          <a:ext cx="6715125" cy="542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a:t>Die Ergebnisse der Analysen werden bereits während des Ausfüllens in den jeweiligen Datenblättern anhand der folgenden Farbskalen visualisiert:</a:t>
          </a:r>
        </a:p>
        <a:p>
          <a:endParaRPr lang="de-DE" sz="1100" kern="1200"/>
        </a:p>
      </xdr:txBody>
    </xdr:sp>
    <xdr:clientData/>
  </xdr:twoCellAnchor>
  <xdr:twoCellAnchor>
    <xdr:from>
      <xdr:col>0</xdr:col>
      <xdr:colOff>209549</xdr:colOff>
      <xdr:row>45</xdr:row>
      <xdr:rowOff>0</xdr:rowOff>
    </xdr:from>
    <xdr:to>
      <xdr:col>8</xdr:col>
      <xdr:colOff>733424</xdr:colOff>
      <xdr:row>48</xdr:row>
      <xdr:rowOff>123825</xdr:rowOff>
    </xdr:to>
    <xdr:sp macro="" textlink="">
      <xdr:nvSpPr>
        <xdr:cNvPr id="3" name="Textfeld 2">
          <a:extLst>
            <a:ext uri="{FF2B5EF4-FFF2-40B4-BE49-F238E27FC236}">
              <a16:creationId xmlns:a16="http://schemas.microsoft.com/office/drawing/2014/main" id="{FC3E8DB2-1443-45D7-A79D-DA5F4152C0B7}"/>
            </a:ext>
          </a:extLst>
        </xdr:cNvPr>
        <xdr:cNvSpPr txBox="1"/>
      </xdr:nvSpPr>
      <xdr:spPr>
        <a:xfrm>
          <a:off x="209549" y="8201025"/>
          <a:ext cx="78200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Das</a:t>
          </a:r>
          <a:r>
            <a:rPr lang="de-DE" baseline="0"/>
            <a:t> Datenblatt </a:t>
          </a:r>
          <a:r>
            <a:rPr lang="de-DE" b="1" baseline="0"/>
            <a:t>"4. Anpassungsfähigkeit"</a:t>
          </a:r>
          <a:r>
            <a:rPr lang="de-DE" baseline="0"/>
            <a:t>, beinhaltet Fragen über naturnahe Maßnahmen und inwiefern diese bereits realsiert oder in Zukunft realsierbar sind.</a:t>
          </a:r>
          <a:r>
            <a:rPr lang="de-DE" sz="1100" kern="1200" baseline="0"/>
            <a:t> Auf dieser Basis wird die Anpassungsfähigkeit Ihres Standortes an die Folgen des Klimawandels ermittelt.</a:t>
          </a:r>
          <a:endParaRPr lang="de-DE"/>
        </a:p>
      </xdr:txBody>
    </xdr:sp>
    <xdr:clientData/>
  </xdr:twoCellAnchor>
  <xdr:twoCellAnchor>
    <xdr:from>
      <xdr:col>1</xdr:col>
      <xdr:colOff>0</xdr:colOff>
      <xdr:row>52</xdr:row>
      <xdr:rowOff>0</xdr:rowOff>
    </xdr:from>
    <xdr:to>
      <xdr:col>8</xdr:col>
      <xdr:colOff>733425</xdr:colOff>
      <xdr:row>55</xdr:row>
      <xdr:rowOff>123825</xdr:rowOff>
    </xdr:to>
    <xdr:sp macro="" textlink="">
      <xdr:nvSpPr>
        <xdr:cNvPr id="2" name="Textfeld 1">
          <a:extLst>
            <a:ext uri="{FF2B5EF4-FFF2-40B4-BE49-F238E27FC236}">
              <a16:creationId xmlns:a16="http://schemas.microsoft.com/office/drawing/2014/main" id="{37F64C8F-1A19-44ED-93B1-9DA5FBD1FE94}"/>
            </a:ext>
          </a:extLst>
        </xdr:cNvPr>
        <xdr:cNvSpPr txBox="1"/>
      </xdr:nvSpPr>
      <xdr:spPr>
        <a:xfrm>
          <a:off x="209550" y="9467850"/>
          <a:ext cx="78200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Im</a:t>
          </a:r>
          <a:r>
            <a:rPr lang="de-DE" baseline="0"/>
            <a:t> Datenblatt</a:t>
          </a:r>
          <a:r>
            <a:rPr lang="de-DE" b="1" i="1" baseline="0"/>
            <a:t> "5.Ergebnisse und Maßnahmen"  </a:t>
          </a:r>
          <a:r>
            <a:rPr lang="de-DE" b="0" i="0" baseline="0"/>
            <a:t>sehen Sie eine Zusammenfassung der Ergebnisse dieses Quickchecks und empfohlene Maßnahmen für ihr Firmengelände zur naturnahen Klimawandelanpassung.</a:t>
          </a:r>
          <a:endParaRPr lang="de-DE" b="1" i="1"/>
        </a:p>
      </xdr:txBody>
    </xdr:sp>
    <xdr:clientData/>
  </xdr:twoCellAnchor>
  <xdr:twoCellAnchor>
    <xdr:from>
      <xdr:col>1</xdr:col>
      <xdr:colOff>0</xdr:colOff>
      <xdr:row>59</xdr:row>
      <xdr:rowOff>1</xdr:rowOff>
    </xdr:from>
    <xdr:to>
      <xdr:col>8</xdr:col>
      <xdr:colOff>730250</xdr:colOff>
      <xdr:row>61</xdr:row>
      <xdr:rowOff>19051</xdr:rowOff>
    </xdr:to>
    <xdr:sp macro="" textlink="">
      <xdr:nvSpPr>
        <xdr:cNvPr id="9" name="Textfeld 8">
          <a:extLst>
            <a:ext uri="{FF2B5EF4-FFF2-40B4-BE49-F238E27FC236}">
              <a16:creationId xmlns:a16="http://schemas.microsoft.com/office/drawing/2014/main" id="{1FCA47C5-AF40-46A3-AC9D-36AE7A186A10}"/>
            </a:ext>
          </a:extLst>
        </xdr:cNvPr>
        <xdr:cNvSpPr txBox="1"/>
      </xdr:nvSpPr>
      <xdr:spPr>
        <a:xfrm>
          <a:off x="209550" y="10734676"/>
          <a:ext cx="78168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Hier finden sie ein</a:t>
          </a:r>
          <a:r>
            <a:rPr lang="de-DE" baseline="0"/>
            <a:t> Literaturverzeichnis und weitere Informationen zu den Bewertungen der verschiedenen Kriterien.</a:t>
          </a:r>
        </a:p>
        <a:p>
          <a:endParaRPr lang="de-DE" b="1" i="1"/>
        </a:p>
      </xdr:txBody>
    </xdr:sp>
    <xdr:clientData/>
  </xdr:twoCellAnchor>
  <xdr:twoCellAnchor editAs="oneCell">
    <xdr:from>
      <xdr:col>15</xdr:col>
      <xdr:colOff>210275</xdr:colOff>
      <xdr:row>1</xdr:row>
      <xdr:rowOff>57151</xdr:rowOff>
    </xdr:from>
    <xdr:to>
      <xdr:col>17</xdr:col>
      <xdr:colOff>723901</xdr:colOff>
      <xdr:row>6</xdr:row>
      <xdr:rowOff>143574</xdr:rowOff>
    </xdr:to>
    <xdr:pic>
      <xdr:nvPicPr>
        <xdr:cNvPr id="10" name="Grafik 9">
          <a:extLst>
            <a:ext uri="{FF2B5EF4-FFF2-40B4-BE49-F238E27FC236}">
              <a16:creationId xmlns:a16="http://schemas.microsoft.com/office/drawing/2014/main" id="{F9F37786-AC8B-8E91-00F2-8F5696E8FF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93125" y="238126"/>
          <a:ext cx="2037626" cy="1029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28762</xdr:colOff>
      <xdr:row>38</xdr:row>
      <xdr:rowOff>30443</xdr:rowOff>
    </xdr:from>
    <xdr:to>
      <xdr:col>15</xdr:col>
      <xdr:colOff>333001</xdr:colOff>
      <xdr:row>55</xdr:row>
      <xdr:rowOff>134470</xdr:rowOff>
    </xdr:to>
    <xdr:sp macro="" textlink="">
      <xdr:nvSpPr>
        <xdr:cNvPr id="13" name="Textfeld 12">
          <a:extLst>
            <a:ext uri="{FF2B5EF4-FFF2-40B4-BE49-F238E27FC236}">
              <a16:creationId xmlns:a16="http://schemas.microsoft.com/office/drawing/2014/main" id="{86BAC47A-E420-16BA-90EE-78165CE400C5}"/>
            </a:ext>
          </a:extLst>
        </xdr:cNvPr>
        <xdr:cNvSpPr txBox="1"/>
      </xdr:nvSpPr>
      <xdr:spPr>
        <a:xfrm>
          <a:off x="8847791" y="6910855"/>
          <a:ext cx="6669181" cy="3152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t>Darstellungshinweis</a:t>
          </a:r>
        </a:p>
        <a:p>
          <a:endParaRPr lang="de-DE" sz="1100"/>
        </a:p>
        <a:p>
          <a:r>
            <a:rPr lang="de-DE"/>
            <a:t>In den folgenden Tabs können Sie Kontrollkästchen aktivieren, wenn eine Aussage auf Ihre Liegenschaft zutrifft. Diese Kontrollkästchen sollten wie hier dargestellt aussehen:</a:t>
          </a:r>
        </a:p>
        <a:p>
          <a:endParaRPr lang="de-DE"/>
        </a:p>
        <a:p>
          <a:endParaRPr lang="de-DE"/>
        </a:p>
        <a:p>
          <a:endParaRPr lang="de-DE"/>
        </a:p>
        <a:p>
          <a:endParaRPr lang="de-DE"/>
        </a:p>
        <a:p>
          <a:endParaRPr lang="de-DE"/>
        </a:p>
        <a:p>
          <a:endParaRPr lang="de-DE"/>
        </a:p>
        <a:p>
          <a:endParaRPr lang="de-DE"/>
        </a:p>
        <a:p>
          <a:endParaRPr lang="de-DE"/>
        </a:p>
        <a:p>
          <a:endParaRPr lang="de-DE"/>
        </a:p>
        <a:p>
          <a:endParaRPr lang="de-DE"/>
        </a:p>
        <a:p>
          <a:endParaRPr lang="de-DE"/>
        </a:p>
        <a:p>
          <a:r>
            <a:rPr lang="de-DE"/>
            <a:t>Falls stattdessen „FALSCH“ an den entsprechenden Stellen erscheint, aktualisieren Sie bitte Ihre Excel-Version. Alternativ können Sie für alle zutreffenden Punkte „FALSCH“ manuell durch „WAHR“ ersetzen.</a:t>
          </a:r>
        </a:p>
      </xdr:txBody>
    </xdr:sp>
    <xdr:clientData/>
  </xdr:twoCellAnchor>
  <xdr:twoCellAnchor editAs="oneCell">
    <xdr:from>
      <xdr:col>10</xdr:col>
      <xdr:colOff>108883</xdr:colOff>
      <xdr:row>43</xdr:row>
      <xdr:rowOff>6350</xdr:rowOff>
    </xdr:from>
    <xdr:to>
      <xdr:col>11</xdr:col>
      <xdr:colOff>1421719</xdr:colOff>
      <xdr:row>51</xdr:row>
      <xdr:rowOff>44823</xdr:rowOff>
    </xdr:to>
    <xdr:pic>
      <xdr:nvPicPr>
        <xdr:cNvPr id="12" name="Grafik 11">
          <a:extLst>
            <a:ext uri="{FF2B5EF4-FFF2-40B4-BE49-F238E27FC236}">
              <a16:creationId xmlns:a16="http://schemas.microsoft.com/office/drawing/2014/main" id="{0C1E417F-E420-67D9-BEA7-11047538DE92}"/>
            </a:ext>
          </a:extLst>
        </xdr:cNvPr>
        <xdr:cNvPicPr>
          <a:picLocks noChangeAspect="1"/>
        </xdr:cNvPicPr>
      </xdr:nvPicPr>
      <xdr:blipFill>
        <a:blip xmlns:r="http://schemas.openxmlformats.org/officeDocument/2006/relationships" r:embed="rId3"/>
        <a:stretch>
          <a:fillRect/>
        </a:stretch>
      </xdr:blipFill>
      <xdr:spPr>
        <a:xfrm>
          <a:off x="8927912" y="7783232"/>
          <a:ext cx="3397131" cy="1472826"/>
        </a:xfrm>
        <a:prstGeom prst="rect">
          <a:avLst/>
        </a:prstGeom>
      </xdr:spPr>
    </xdr:pic>
    <xdr:clientData/>
  </xdr:twoCellAnchor>
  <xdr:twoCellAnchor>
    <xdr:from>
      <xdr:col>9</xdr:col>
      <xdr:colOff>757144</xdr:colOff>
      <xdr:row>57</xdr:row>
      <xdr:rowOff>59204</xdr:rowOff>
    </xdr:from>
    <xdr:to>
      <xdr:col>15</xdr:col>
      <xdr:colOff>280146</xdr:colOff>
      <xdr:row>60</xdr:row>
      <xdr:rowOff>160057</xdr:rowOff>
    </xdr:to>
    <xdr:sp macro="" textlink="">
      <xdr:nvSpPr>
        <xdr:cNvPr id="11" name="Textfeld 10">
          <a:extLst>
            <a:ext uri="{FF2B5EF4-FFF2-40B4-BE49-F238E27FC236}">
              <a16:creationId xmlns:a16="http://schemas.microsoft.com/office/drawing/2014/main" id="{53A8A8A2-6416-01DB-414E-73A8B145F5AE}"/>
            </a:ext>
          </a:extLst>
        </xdr:cNvPr>
        <xdr:cNvSpPr txBox="1"/>
      </xdr:nvSpPr>
      <xdr:spPr>
        <a:xfrm>
          <a:off x="8814173" y="10346204"/>
          <a:ext cx="6649944" cy="638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 Fragen</a:t>
          </a:r>
          <a:r>
            <a:rPr lang="de-DE" sz="1100" baseline="0"/>
            <a:t> und Anregungen melden Sie sich  gerne unter:</a:t>
          </a:r>
        </a:p>
        <a:p>
          <a:r>
            <a:rPr lang="de-DE" sz="1100" baseline="0"/>
            <a:t>mia.glammeier@bodensee-stiftung.org</a:t>
          </a:r>
        </a:p>
        <a:p>
          <a:r>
            <a:rPr lang="de-DE"/>
            <a:t>+49 (0) 7732 9995-446</a:t>
          </a:r>
          <a:endParaRPr lang="de-DE"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8</xdr:row>
      <xdr:rowOff>120650</xdr:rowOff>
    </xdr:from>
    <xdr:to>
      <xdr:col>7</xdr:col>
      <xdr:colOff>336550</xdr:colOff>
      <xdr:row>29</xdr:row>
      <xdr:rowOff>69850</xdr:rowOff>
    </xdr:to>
    <xdr:sp macro="" textlink="">
      <xdr:nvSpPr>
        <xdr:cNvPr id="2" name="Textfeld 1">
          <a:extLst>
            <a:ext uri="{FF2B5EF4-FFF2-40B4-BE49-F238E27FC236}">
              <a16:creationId xmlns:a16="http://schemas.microsoft.com/office/drawing/2014/main" id="{05AA0712-F5EC-E169-DD6C-FDFDBD9A8135}"/>
            </a:ext>
          </a:extLst>
        </xdr:cNvPr>
        <xdr:cNvSpPr txBox="1"/>
      </xdr:nvSpPr>
      <xdr:spPr>
        <a:xfrm>
          <a:off x="31750" y="5486400"/>
          <a:ext cx="8756650" cy="381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Bewertungsgrundlagen</a:t>
          </a:r>
        </a:p>
        <a:p>
          <a:endParaRPr lang="de-DE" sz="1100"/>
        </a:p>
        <a:p>
          <a:r>
            <a:rPr lang="de-DE"/>
            <a:t>Exposition:</a:t>
          </a:r>
        </a:p>
        <a:p>
          <a:r>
            <a:rPr lang="de-DE"/>
            <a:t>Die Einschätzung, inwieweit eine Liegenschaft extremen Wetterereignissen ausgesetzt ist, die durch den Klimawandel verstärkt werden, basiert auf den Karten der Bundesanstalt für Gewässerkunde (BfG) sowie des Bundesinstituts für Bau-, Stadt- und Raumforschung (BBSR). Diese Karten liefern eine fundierte Grundlage zur Bewertung der klimatischen Gefährdung eines Standorts.</a:t>
          </a:r>
        </a:p>
        <a:p>
          <a:endParaRPr lang="de-DE"/>
        </a:p>
        <a:p>
          <a:r>
            <a:rPr lang="de-DE"/>
            <a:t>Sensibilität:</a:t>
          </a:r>
        </a:p>
        <a:p>
          <a:r>
            <a:rPr lang="de-DE"/>
            <a:t>Die Sensibilität der Gebäude wird ebenfalls gemäß den Einstufungen des BBSR beurteilt. Darüber hinaus haben Expert*innen der Bodensee-Stiftung eine Einschätzung der Sensibilität von Außenanlagen, Vegetation sowie der potenziellen Auswirkungen auf Menschen vorgenommen. </a:t>
          </a:r>
        </a:p>
        <a:p>
          <a:endParaRPr lang="de-DE" sz="1100" baseline="0"/>
        </a:p>
        <a:p>
          <a:r>
            <a:rPr lang="de-DE"/>
            <a:t>Anpassungsfähigkeit:</a:t>
          </a:r>
        </a:p>
        <a:p>
          <a:r>
            <a:rPr lang="de-DE"/>
            <a:t>Die Einstufung der Anpassungsfähigkeit einer Liegenschaft basiert auf einer Bewertung durch Expert*innen der Bodensee-Stiftung. Dabei wurden verschiedene naturbasierte Anpassungsmaßnahmen hinsichtlich ihrer Wirksamkeit zur Erhöhung der Klimaresilienz gewichtet.</a:t>
          </a:r>
        </a:p>
        <a:p>
          <a:endParaRPr lang="de-DE"/>
        </a:p>
        <a:p>
          <a:r>
            <a:rPr lang="de-DE"/>
            <a:t>Empfohlene Maßnahmen:</a:t>
          </a:r>
        </a:p>
        <a:p>
          <a:r>
            <a:rPr lang="de-DE"/>
            <a:t>Die</a:t>
          </a:r>
          <a:r>
            <a:rPr lang="de-DE" baseline="0"/>
            <a:t> empfohlenen Maßnahmen basieren auf den zuvor beantworteten Fragen.</a:t>
          </a:r>
        </a:p>
        <a:p>
          <a:r>
            <a:rPr lang="de-DE" baseline="0"/>
            <a:t> </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3</xdr:row>
      <xdr:rowOff>19050</xdr:rowOff>
    </xdr:from>
    <xdr:to>
      <xdr:col>5</xdr:col>
      <xdr:colOff>0</xdr:colOff>
      <xdr:row>11</xdr:row>
      <xdr:rowOff>19050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17028778-F68F-4E37-AC40-6F8641951CBE}"/>
            </a:ext>
          </a:extLst>
        </xdr:cNvPr>
        <xdr:cNvSpPr txBox="1"/>
      </xdr:nvSpPr>
      <xdr:spPr>
        <a:xfrm>
          <a:off x="301625" y="561975"/>
          <a:ext cx="45942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kern="1200"/>
            <a:t>Ermitteln</a:t>
          </a:r>
          <a:r>
            <a:rPr lang="de-DE" sz="1100" kern="1200" baseline="0"/>
            <a:t> Sie Ihren Standort auf der folgenden Karte: https://geoportal.bafg.de/karten/HWRM_Aktuell/</a:t>
          </a:r>
          <a:endParaRPr lang="de-DE" sz="1100" u="sng">
            <a:solidFill>
              <a:schemeClr val="dk1"/>
            </a:solidFill>
            <a:effectLst/>
            <a:latin typeface="+mn-lt"/>
            <a:ea typeface="+mn-ea"/>
            <a:cs typeface="+mn-cs"/>
          </a:endParaRPr>
        </a:p>
        <a:p>
          <a:r>
            <a:rPr lang="de-DE" sz="1100" u="none">
              <a:solidFill>
                <a:schemeClr val="dk1"/>
              </a:solidFill>
              <a:effectLst/>
              <a:latin typeface="+mn-lt"/>
              <a:ea typeface="+mn-ea"/>
              <a:cs typeface="+mn-cs"/>
            </a:rPr>
            <a:t>Die</a:t>
          </a:r>
          <a:r>
            <a:rPr lang="de-DE" sz="1100" u="none" baseline="0">
              <a:solidFill>
                <a:schemeClr val="dk1"/>
              </a:solidFill>
              <a:effectLst/>
              <a:latin typeface="+mn-lt"/>
              <a:ea typeface="+mn-ea"/>
              <a:cs typeface="+mn-cs"/>
            </a:rPr>
            <a:t> Überflutungsgebiete für Ihr Firmengelände sind zu sehen. Ist ihr Gelände mehreren Überflutungsgebieten ausgesetzt, wählen sie das Höchste.</a:t>
          </a:r>
          <a:br>
            <a:rPr lang="de-DE" sz="1100" u="sng">
              <a:solidFill>
                <a:schemeClr val="dk1"/>
              </a:solidFill>
              <a:effectLst/>
              <a:latin typeface="+mn-lt"/>
              <a:ea typeface="+mn-ea"/>
              <a:cs typeface="+mn-cs"/>
            </a:rPr>
          </a:br>
          <a:endParaRPr lang="de-DE" sz="1100" kern="1200"/>
        </a:p>
      </xdr:txBody>
    </xdr:sp>
    <xdr:clientData/>
  </xdr:twoCellAnchor>
  <xdr:twoCellAnchor>
    <xdr:from>
      <xdr:col>6</xdr:col>
      <xdr:colOff>1058</xdr:colOff>
      <xdr:row>2</xdr:row>
      <xdr:rowOff>152399</xdr:rowOff>
    </xdr:from>
    <xdr:to>
      <xdr:col>10</xdr:col>
      <xdr:colOff>6350</xdr:colOff>
      <xdr:row>8</xdr:row>
      <xdr:rowOff>84667</xdr:rowOff>
    </xdr:to>
    <xdr:sp macro="" textlink="">
      <xdr:nvSpPr>
        <xdr:cNvPr id="7" name="Textfeld 6">
          <a:hlinkClick xmlns:r="http://schemas.openxmlformats.org/officeDocument/2006/relationships" r:id="rId2"/>
          <a:extLst>
            <a:ext uri="{FF2B5EF4-FFF2-40B4-BE49-F238E27FC236}">
              <a16:creationId xmlns:a16="http://schemas.microsoft.com/office/drawing/2014/main" id="{134A4A81-290D-4BF1-BD73-B763B2502412}"/>
            </a:ext>
          </a:extLst>
        </xdr:cNvPr>
        <xdr:cNvSpPr txBox="1"/>
      </xdr:nvSpPr>
      <xdr:spPr>
        <a:xfrm>
          <a:off x="5377391" y="730955"/>
          <a:ext cx="7646459" cy="1032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Für ganz Deutschland existiert derzeit keine einheitliche Starkregen-Prognosekarte auf lokaler Ebene. Einige Bundesländer stellen jedoch eigene, verlässliche Prognosekarten zur Verfügung. Sofern eine solche offizielle Karte vorliegt, sollte diese bevorzugt genutzt werden.</a:t>
          </a:r>
        </a:p>
        <a:p>
          <a:r>
            <a:rPr lang="de-DE"/>
            <a:t>Alternativ kann auf die folgende Prognose des Deutschen Wetterdienstes zurückgegriffen werden. Dabei ist zu beachten, dass die Vorhersagedaten auf Landesebene aggregiert sind und daher nur eine eingeschränkte Aussagekraft für lokale Starkregenereignisse besitzen:</a:t>
          </a:r>
          <a:r>
            <a:rPr lang="de-DE" baseline="0"/>
            <a:t> </a:t>
          </a:r>
          <a:r>
            <a:rPr lang="de-DE"/>
            <a:t>https://www.dwd.de/DE/leistungen/zeitreihen/zeitreihen.html</a:t>
          </a:r>
        </a:p>
      </xdr:txBody>
    </xdr:sp>
    <xdr:clientData/>
  </xdr:twoCellAnchor>
  <xdr:twoCellAnchor>
    <xdr:from>
      <xdr:col>11</xdr:col>
      <xdr:colOff>6350</xdr:colOff>
      <xdr:row>3</xdr:row>
      <xdr:rowOff>9525</xdr:rowOff>
    </xdr:from>
    <xdr:to>
      <xdr:col>17</xdr:col>
      <xdr:colOff>0</xdr:colOff>
      <xdr:row>8</xdr:row>
      <xdr:rowOff>52918</xdr:rowOff>
    </xdr:to>
    <xdr:sp macro="" textlink="">
      <xdr:nvSpPr>
        <xdr:cNvPr id="8" name="Textfeld 7">
          <a:extLst>
            <a:ext uri="{FF2B5EF4-FFF2-40B4-BE49-F238E27FC236}">
              <a16:creationId xmlns:a16="http://schemas.microsoft.com/office/drawing/2014/main" id="{55780E70-5DD6-43CF-B9B2-134859966380}"/>
            </a:ext>
          </a:extLst>
        </xdr:cNvPr>
        <xdr:cNvSpPr txBox="1"/>
      </xdr:nvSpPr>
      <xdr:spPr>
        <a:xfrm>
          <a:off x="10483850" y="760942"/>
          <a:ext cx="6957483" cy="942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Prognosen zu heißen Tagen und Tropennächten können auf der folgenden Karte auf Bundesland-Ebene eingesehen werden:</a:t>
          </a:r>
          <a:r>
            <a:rPr lang="de-DE" baseline="0"/>
            <a:t> </a:t>
          </a:r>
          <a:r>
            <a:rPr lang="de-DE"/>
            <a:t>https://www.dwd.de/DE/klimaumwelt/klimaatlas/klimaatlas_node.html</a:t>
          </a:r>
        </a:p>
        <a:p>
          <a:r>
            <a:rPr lang="de-DE"/>
            <a:t>Alternativ können auch Portale offizieller Stellen auf Bundesland-Ebene, z. B. von Ministerien, genutzt werden. Diese stellen möglicherweise Daten mit höherer Genauigkeit bereit.</a:t>
          </a:r>
        </a:p>
      </xdr:txBody>
    </xdr:sp>
    <xdr:clientData/>
  </xdr:twoCellAnchor>
  <xdr:twoCellAnchor editAs="oneCell">
    <xdr:from>
      <xdr:col>16</xdr:col>
      <xdr:colOff>895350</xdr:colOff>
      <xdr:row>1</xdr:row>
      <xdr:rowOff>15876</xdr:rowOff>
    </xdr:from>
    <xdr:to>
      <xdr:col>16</xdr:col>
      <xdr:colOff>1282700</xdr:colOff>
      <xdr:row>2</xdr:row>
      <xdr:rowOff>16316</xdr:rowOff>
    </xdr:to>
    <xdr:pic>
      <xdr:nvPicPr>
        <xdr:cNvPr id="10" name="Grafik 9" descr="Hohe Temperatur Silhouette">
          <a:extLst>
            <a:ext uri="{FF2B5EF4-FFF2-40B4-BE49-F238E27FC236}">
              <a16:creationId xmlns:a16="http://schemas.microsoft.com/office/drawing/2014/main" id="{026529B3-0523-E2FF-7A51-627F2FE3BB7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944975" y="196851"/>
          <a:ext cx="390525" cy="390965"/>
        </a:xfrm>
        <a:prstGeom prst="rect">
          <a:avLst/>
        </a:prstGeom>
      </xdr:spPr>
    </xdr:pic>
    <xdr:clientData/>
  </xdr:twoCellAnchor>
  <xdr:twoCellAnchor editAs="oneCell">
    <xdr:from>
      <xdr:col>9</xdr:col>
      <xdr:colOff>4043538</xdr:colOff>
      <xdr:row>0</xdr:row>
      <xdr:rowOff>123824</xdr:rowOff>
    </xdr:from>
    <xdr:to>
      <xdr:col>9</xdr:col>
      <xdr:colOff>4570588</xdr:colOff>
      <xdr:row>2</xdr:row>
      <xdr:rowOff>76199</xdr:rowOff>
    </xdr:to>
    <xdr:pic>
      <xdr:nvPicPr>
        <xdr:cNvPr id="12" name="Grafik 11" descr="Regen Silhouette">
          <a:extLst>
            <a:ext uri="{FF2B5EF4-FFF2-40B4-BE49-F238E27FC236}">
              <a16:creationId xmlns:a16="http://schemas.microsoft.com/office/drawing/2014/main" id="{1183F5A0-D8B2-1E15-4C73-AC63BD13773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279260" y="123824"/>
          <a:ext cx="527050" cy="530931"/>
        </a:xfrm>
        <a:prstGeom prst="rect">
          <a:avLst/>
        </a:prstGeom>
      </xdr:spPr>
    </xdr:pic>
    <xdr:clientData/>
  </xdr:twoCellAnchor>
  <xdr:twoCellAnchor editAs="oneCell">
    <xdr:from>
      <xdr:col>4</xdr:col>
      <xdr:colOff>161925</xdr:colOff>
      <xdr:row>0</xdr:row>
      <xdr:rowOff>123826</xdr:rowOff>
    </xdr:from>
    <xdr:to>
      <xdr:col>4</xdr:col>
      <xdr:colOff>655776</xdr:colOff>
      <xdr:row>2</xdr:row>
      <xdr:rowOff>44451</xdr:rowOff>
    </xdr:to>
    <xdr:pic>
      <xdr:nvPicPr>
        <xdr:cNvPr id="14" name="Grafik 13" descr="Welle Silhouette">
          <a:extLst>
            <a:ext uri="{FF2B5EF4-FFF2-40B4-BE49-F238E27FC236}">
              <a16:creationId xmlns:a16="http://schemas.microsoft.com/office/drawing/2014/main" id="{08592016-4DE5-2E89-EE4D-22BB62F25A4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314825" y="123826"/>
          <a:ext cx="497026" cy="49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37223</xdr:colOff>
      <xdr:row>10</xdr:row>
      <xdr:rowOff>2381</xdr:rowOff>
    </xdr:from>
    <xdr:to>
      <xdr:col>14</xdr:col>
      <xdr:colOff>240423</xdr:colOff>
      <xdr:row>44</xdr:row>
      <xdr:rowOff>66230</xdr:rowOff>
    </xdr:to>
    <xdr:pic>
      <xdr:nvPicPr>
        <xdr:cNvPr id="2" name="Grafik 1">
          <a:extLst>
            <a:ext uri="{FF2B5EF4-FFF2-40B4-BE49-F238E27FC236}">
              <a16:creationId xmlns:a16="http://schemas.microsoft.com/office/drawing/2014/main" id="{976A936B-475E-A5E4-D23E-8E1511A1E9C2}"/>
            </a:ext>
          </a:extLst>
        </xdr:cNvPr>
        <xdr:cNvPicPr>
          <a:picLocks noChangeAspect="1"/>
        </xdr:cNvPicPr>
      </xdr:nvPicPr>
      <xdr:blipFill>
        <a:blip xmlns:r="http://schemas.openxmlformats.org/officeDocument/2006/relationships" r:embed="rId1"/>
        <a:stretch>
          <a:fillRect/>
        </a:stretch>
      </xdr:blipFill>
      <xdr:spPr>
        <a:xfrm>
          <a:off x="3093833" y="1832042"/>
          <a:ext cx="7844726" cy="6284696"/>
        </a:xfrm>
        <a:prstGeom prst="rect">
          <a:avLst/>
        </a:prstGeom>
      </xdr:spPr>
    </xdr:pic>
    <xdr:clientData/>
  </xdr:twoCellAnchor>
  <xdr:twoCellAnchor>
    <xdr:from>
      <xdr:col>4</xdr:col>
      <xdr:colOff>59531</xdr:colOff>
      <xdr:row>13</xdr:row>
      <xdr:rowOff>8731</xdr:rowOff>
    </xdr:from>
    <xdr:to>
      <xdr:col>6</xdr:col>
      <xdr:colOff>202406</xdr:colOff>
      <xdr:row>17</xdr:row>
      <xdr:rowOff>11906</xdr:rowOff>
    </xdr:to>
    <xdr:sp macro="" textlink="">
      <xdr:nvSpPr>
        <xdr:cNvPr id="3" name="Ellipse 2">
          <a:extLst>
            <a:ext uri="{FF2B5EF4-FFF2-40B4-BE49-F238E27FC236}">
              <a16:creationId xmlns:a16="http://schemas.microsoft.com/office/drawing/2014/main" id="{44BA7CD2-EC88-654B-5B36-1CA1ABFC355F}"/>
            </a:ext>
          </a:extLst>
        </xdr:cNvPr>
        <xdr:cNvSpPr/>
      </xdr:nvSpPr>
      <xdr:spPr>
        <a:xfrm>
          <a:off x="3107531" y="2354889"/>
          <a:ext cx="1666875" cy="72507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675908</xdr:colOff>
      <xdr:row>14</xdr:row>
      <xdr:rowOff>34131</xdr:rowOff>
    </xdr:from>
    <xdr:to>
      <xdr:col>4</xdr:col>
      <xdr:colOff>59531</xdr:colOff>
      <xdr:row>15</xdr:row>
      <xdr:rowOff>10319</xdr:rowOff>
    </xdr:to>
    <xdr:cxnSp macro="">
      <xdr:nvCxnSpPr>
        <xdr:cNvPr id="5" name="Gerader Verbinder 4">
          <a:extLst>
            <a:ext uri="{FF2B5EF4-FFF2-40B4-BE49-F238E27FC236}">
              <a16:creationId xmlns:a16="http://schemas.microsoft.com/office/drawing/2014/main" id="{5B565094-BF56-2F5E-4F2E-D6F31D3DECB4}"/>
            </a:ext>
          </a:extLst>
        </xdr:cNvPr>
        <xdr:cNvCxnSpPr>
          <a:stCxn id="3" idx="2"/>
          <a:endCxn id="7" idx="3"/>
        </xdr:cNvCxnSpPr>
      </xdr:nvCxnSpPr>
      <xdr:spPr>
        <a:xfrm flipH="1" flipV="1">
          <a:off x="2196245" y="2598554"/>
          <a:ext cx="903959" cy="159361"/>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170290</xdr:colOff>
      <xdr:row>12</xdr:row>
      <xdr:rowOff>59531</xdr:rowOff>
    </xdr:from>
    <xdr:to>
      <xdr:col>2</xdr:col>
      <xdr:colOff>679083</xdr:colOff>
      <xdr:row>16</xdr:row>
      <xdr:rowOff>11906</xdr:rowOff>
    </xdr:to>
    <xdr:sp macro="" textlink="">
      <xdr:nvSpPr>
        <xdr:cNvPr id="7" name="Textfeld 6">
          <a:extLst>
            <a:ext uri="{FF2B5EF4-FFF2-40B4-BE49-F238E27FC236}">
              <a16:creationId xmlns:a16="http://schemas.microsoft.com/office/drawing/2014/main" id="{3F0A1220-8F68-7AC8-0892-0DF83FBB5C6A}"/>
            </a:ext>
          </a:extLst>
        </xdr:cNvPr>
        <xdr:cNvSpPr txBox="1"/>
      </xdr:nvSpPr>
      <xdr:spPr>
        <a:xfrm>
          <a:off x="170290" y="2257608"/>
          <a:ext cx="2029130" cy="68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a:t>Element</a:t>
          </a:r>
          <a:r>
            <a:rPr lang="de-DE" sz="1100" baseline="0"/>
            <a:t> / Größe wählen: ein Mal "Heiße Tage" und ein Mal "Tropennächte".</a:t>
          </a:r>
          <a:endParaRPr lang="de-DE" sz="1100"/>
        </a:p>
      </xdr:txBody>
    </xdr:sp>
    <xdr:clientData/>
  </xdr:twoCellAnchor>
  <xdr:twoCellAnchor>
    <xdr:from>
      <xdr:col>9</xdr:col>
      <xdr:colOff>523873</xdr:colOff>
      <xdr:row>9</xdr:row>
      <xdr:rowOff>59532</xdr:rowOff>
    </xdr:from>
    <xdr:to>
      <xdr:col>12</xdr:col>
      <xdr:colOff>318292</xdr:colOff>
      <xdr:row>13</xdr:row>
      <xdr:rowOff>65882</xdr:rowOff>
    </xdr:to>
    <xdr:sp macro="" textlink="">
      <xdr:nvSpPr>
        <xdr:cNvPr id="9" name="Ellipse 8">
          <a:extLst>
            <a:ext uri="{FF2B5EF4-FFF2-40B4-BE49-F238E27FC236}">
              <a16:creationId xmlns:a16="http://schemas.microsoft.com/office/drawing/2014/main" id="{AC9AAEA9-AAF8-4268-892C-5EF2CBC12F46}"/>
            </a:ext>
          </a:extLst>
        </xdr:cNvPr>
        <xdr:cNvSpPr/>
      </xdr:nvSpPr>
      <xdr:spPr>
        <a:xfrm>
          <a:off x="7381873" y="1666876"/>
          <a:ext cx="2080419" cy="7207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201764</xdr:colOff>
      <xdr:row>13</xdr:row>
      <xdr:rowOff>69057</xdr:rowOff>
    </xdr:from>
    <xdr:to>
      <xdr:col>11</xdr:col>
      <xdr:colOff>40998</xdr:colOff>
      <xdr:row>23</xdr:row>
      <xdr:rowOff>126817</xdr:rowOff>
    </xdr:to>
    <xdr:cxnSp macro="">
      <xdr:nvCxnSpPr>
        <xdr:cNvPr id="12" name="Gerader Verbinder 11">
          <a:extLst>
            <a:ext uri="{FF2B5EF4-FFF2-40B4-BE49-F238E27FC236}">
              <a16:creationId xmlns:a16="http://schemas.microsoft.com/office/drawing/2014/main" id="{ACF58ABB-D764-4076-9054-FC26422C7640}"/>
            </a:ext>
          </a:extLst>
        </xdr:cNvPr>
        <xdr:cNvCxnSpPr>
          <a:stCxn id="9" idx="4"/>
        </xdr:cNvCxnSpPr>
      </xdr:nvCxnSpPr>
      <xdr:spPr>
        <a:xfrm flipH="1">
          <a:off x="1722101" y="2450307"/>
          <a:ext cx="6680748" cy="1889491"/>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180769</xdr:colOff>
      <xdr:row>22</xdr:row>
      <xdr:rowOff>152907</xdr:rowOff>
    </xdr:from>
    <xdr:to>
      <xdr:col>2</xdr:col>
      <xdr:colOff>240300</xdr:colOff>
      <xdr:row>24</xdr:row>
      <xdr:rowOff>44346</xdr:rowOff>
    </xdr:to>
    <xdr:sp macro="" textlink="">
      <xdr:nvSpPr>
        <xdr:cNvPr id="14" name="Textfeld 13">
          <a:extLst>
            <a:ext uri="{FF2B5EF4-FFF2-40B4-BE49-F238E27FC236}">
              <a16:creationId xmlns:a16="http://schemas.microsoft.com/office/drawing/2014/main" id="{3F88937A-4D67-404E-81E3-50212DD4AD3B}"/>
            </a:ext>
          </a:extLst>
        </xdr:cNvPr>
        <xdr:cNvSpPr txBox="1"/>
      </xdr:nvSpPr>
      <xdr:spPr>
        <a:xfrm>
          <a:off x="180769" y="4182715"/>
          <a:ext cx="1579868" cy="257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a:t>Bundesland auswählen.</a:t>
          </a:r>
        </a:p>
      </xdr:txBody>
    </xdr:sp>
    <xdr:clientData/>
  </xdr:twoCellAnchor>
  <xdr:twoCellAnchor>
    <xdr:from>
      <xdr:col>11</xdr:col>
      <xdr:colOff>511342</xdr:colOff>
      <xdr:row>13</xdr:row>
      <xdr:rowOff>67009</xdr:rowOff>
    </xdr:from>
    <xdr:to>
      <xdr:col>14</xdr:col>
      <xdr:colOff>260684</xdr:colOff>
      <xdr:row>17</xdr:row>
      <xdr:rowOff>20052</xdr:rowOff>
    </xdr:to>
    <xdr:sp macro="" textlink="">
      <xdr:nvSpPr>
        <xdr:cNvPr id="15" name="Ellipse 14">
          <a:extLst>
            <a:ext uri="{FF2B5EF4-FFF2-40B4-BE49-F238E27FC236}">
              <a16:creationId xmlns:a16="http://schemas.microsoft.com/office/drawing/2014/main" id="{CBD8BB71-9886-E93E-E211-75EFCBB28363}"/>
            </a:ext>
          </a:extLst>
        </xdr:cNvPr>
        <xdr:cNvSpPr/>
      </xdr:nvSpPr>
      <xdr:spPr>
        <a:xfrm>
          <a:off x="8893342" y="2413167"/>
          <a:ext cx="2035342" cy="67493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727240</xdr:colOff>
      <xdr:row>17</xdr:row>
      <xdr:rowOff>20052</xdr:rowOff>
    </xdr:from>
    <xdr:to>
      <xdr:col>13</xdr:col>
      <xdr:colOff>4341</xdr:colOff>
      <xdr:row>26</xdr:row>
      <xdr:rowOff>54631</xdr:rowOff>
    </xdr:to>
    <xdr:cxnSp macro="">
      <xdr:nvCxnSpPr>
        <xdr:cNvPr id="17" name="Gerader Verbinder 16">
          <a:extLst>
            <a:ext uri="{FF2B5EF4-FFF2-40B4-BE49-F238E27FC236}">
              <a16:creationId xmlns:a16="http://schemas.microsoft.com/office/drawing/2014/main" id="{5F350B88-9996-4BDE-9DD3-25059372D967}"/>
            </a:ext>
          </a:extLst>
        </xdr:cNvPr>
        <xdr:cNvCxnSpPr>
          <a:stCxn id="15" idx="4"/>
          <a:endCxn id="20" idx="0"/>
        </xdr:cNvCxnSpPr>
      </xdr:nvCxnSpPr>
      <xdr:spPr>
        <a:xfrm flipH="1">
          <a:off x="1487408" y="3133994"/>
          <a:ext cx="8399121" cy="1683137"/>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178251</xdr:colOff>
      <xdr:row>26</xdr:row>
      <xdr:rowOff>54631</xdr:rowOff>
    </xdr:from>
    <xdr:to>
      <xdr:col>3</xdr:col>
      <xdr:colOff>512884</xdr:colOff>
      <xdr:row>42</xdr:row>
      <xdr:rowOff>82429</xdr:rowOff>
    </xdr:to>
    <xdr:sp macro="" textlink="">
      <xdr:nvSpPr>
        <xdr:cNvPr id="20" name="Textfeld 19">
          <a:extLst>
            <a:ext uri="{FF2B5EF4-FFF2-40B4-BE49-F238E27FC236}">
              <a16:creationId xmlns:a16="http://schemas.microsoft.com/office/drawing/2014/main" id="{A397CD06-982C-49C3-BDEC-0EBF1D08F555}"/>
            </a:ext>
          </a:extLst>
        </xdr:cNvPr>
        <xdr:cNvSpPr txBox="1"/>
      </xdr:nvSpPr>
      <xdr:spPr>
        <a:xfrm>
          <a:off x="178251" y="4817131"/>
          <a:ext cx="2615138" cy="2958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a:t>Klimaszenario auswählen</a:t>
          </a:r>
          <a:r>
            <a:rPr lang="de-DE" baseline="0"/>
            <a:t>: </a:t>
          </a:r>
          <a:r>
            <a:rPr lang="de-DE"/>
            <a:t>RCP 4.5 ist ein mittleres Klimaszenario, das beschreibt, wie sich Treibhausgasemissionen und Temperatur bis zum Jahr 2100 entwickeln könnten. Es geht davon aus, dass weltweit Klimaschutzmaßnahmen umgesetzt werden, die Emissionen ungefähr ab 2040 stabilisieren und danach leicht senken.Im Ergebnis steigt die globale Mitteltemperatur bis 2100 voraussichtlich um etwa 2–3 °C gegenüber dem vorindustriellen Niveau. RCP 4.5 liegt also zwischen einem sehr ambitionierten Klimaschutzszenario und einem ungebremsten Emissionspfad,</a:t>
          </a:r>
          <a:r>
            <a:rPr lang="de-DE" baseline="0"/>
            <a:t> </a:t>
          </a:r>
          <a:r>
            <a:rPr lang="de-DE"/>
            <a:t>es steht für einen realistischen, aber nicht optimalen Klimaschutzverlauf.</a:t>
          </a:r>
        </a:p>
      </xdr:txBody>
    </xdr:sp>
    <xdr:clientData/>
  </xdr:twoCellAnchor>
  <xdr:twoCellAnchor>
    <xdr:from>
      <xdr:col>5</xdr:col>
      <xdr:colOff>751974</xdr:colOff>
      <xdr:row>13</xdr:row>
      <xdr:rowOff>46957</xdr:rowOff>
    </xdr:from>
    <xdr:to>
      <xdr:col>8</xdr:col>
      <xdr:colOff>317166</xdr:colOff>
      <xdr:row>16</xdr:row>
      <xdr:rowOff>170447</xdr:rowOff>
    </xdr:to>
    <xdr:sp macro="" textlink="">
      <xdr:nvSpPr>
        <xdr:cNvPr id="21" name="Ellipse 20">
          <a:extLst>
            <a:ext uri="{FF2B5EF4-FFF2-40B4-BE49-F238E27FC236}">
              <a16:creationId xmlns:a16="http://schemas.microsoft.com/office/drawing/2014/main" id="{D6D736E2-F060-F131-F264-B895D84BFCEA}"/>
            </a:ext>
          </a:extLst>
        </xdr:cNvPr>
        <xdr:cNvSpPr/>
      </xdr:nvSpPr>
      <xdr:spPr>
        <a:xfrm>
          <a:off x="4561974" y="2393115"/>
          <a:ext cx="1851192" cy="66491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306110</xdr:colOff>
      <xdr:row>16</xdr:row>
      <xdr:rowOff>170447</xdr:rowOff>
    </xdr:from>
    <xdr:to>
      <xdr:col>7</xdr:col>
      <xdr:colOff>154486</xdr:colOff>
      <xdr:row>18</xdr:row>
      <xdr:rowOff>3553</xdr:rowOff>
    </xdr:to>
    <xdr:cxnSp macro="">
      <xdr:nvCxnSpPr>
        <xdr:cNvPr id="22" name="Gerader Verbinder 21">
          <a:extLst>
            <a:ext uri="{FF2B5EF4-FFF2-40B4-BE49-F238E27FC236}">
              <a16:creationId xmlns:a16="http://schemas.microsoft.com/office/drawing/2014/main" id="{219D8356-A56F-4C80-90A6-269F95E9578E}"/>
            </a:ext>
          </a:extLst>
        </xdr:cNvPr>
        <xdr:cNvCxnSpPr>
          <a:stCxn id="21" idx="4"/>
          <a:endCxn id="29" idx="3"/>
        </xdr:cNvCxnSpPr>
      </xdr:nvCxnSpPr>
      <xdr:spPr>
        <a:xfrm flipH="1">
          <a:off x="1826447" y="3101216"/>
          <a:ext cx="3649217" cy="199452"/>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192145</xdr:colOff>
      <xdr:row>16</xdr:row>
      <xdr:rowOff>153523</xdr:rowOff>
    </xdr:from>
    <xdr:to>
      <xdr:col>2</xdr:col>
      <xdr:colOff>306110</xdr:colOff>
      <xdr:row>19</xdr:row>
      <xdr:rowOff>36756</xdr:rowOff>
    </xdr:to>
    <xdr:sp macro="" textlink="">
      <xdr:nvSpPr>
        <xdr:cNvPr id="29" name="Textfeld 28">
          <a:extLst>
            <a:ext uri="{FF2B5EF4-FFF2-40B4-BE49-F238E27FC236}">
              <a16:creationId xmlns:a16="http://schemas.microsoft.com/office/drawing/2014/main" id="{F25F6958-E669-449C-AC46-4DCF6C3FFF22}"/>
            </a:ext>
          </a:extLst>
        </xdr:cNvPr>
        <xdr:cNvSpPr txBox="1"/>
      </xdr:nvSpPr>
      <xdr:spPr>
        <a:xfrm>
          <a:off x="192145" y="3084292"/>
          <a:ext cx="1634302" cy="43275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Typ "Absolutwerte" auswählen.</a:t>
          </a:r>
        </a:p>
      </xdr:txBody>
    </xdr:sp>
    <xdr:clientData/>
  </xdr:twoCellAnchor>
  <xdr:twoCellAnchor>
    <xdr:from>
      <xdr:col>5</xdr:col>
      <xdr:colOff>421106</xdr:colOff>
      <xdr:row>31</xdr:row>
      <xdr:rowOff>167273</xdr:rowOff>
    </xdr:from>
    <xdr:to>
      <xdr:col>6</xdr:col>
      <xdr:colOff>67010</xdr:colOff>
      <xdr:row>33</xdr:row>
      <xdr:rowOff>6852</xdr:rowOff>
    </xdr:to>
    <xdr:sp macro="" textlink="">
      <xdr:nvSpPr>
        <xdr:cNvPr id="32" name="Ellipse 31">
          <a:extLst>
            <a:ext uri="{FF2B5EF4-FFF2-40B4-BE49-F238E27FC236}">
              <a16:creationId xmlns:a16="http://schemas.microsoft.com/office/drawing/2014/main" id="{744D774D-2E7F-5058-2F88-D9638F742400}"/>
            </a:ext>
          </a:extLst>
        </xdr:cNvPr>
        <xdr:cNvSpPr/>
      </xdr:nvSpPr>
      <xdr:spPr>
        <a:xfrm>
          <a:off x="4231106" y="5761957"/>
          <a:ext cx="407904" cy="200527"/>
        </a:xfrm>
        <a:prstGeom prst="ellipse">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67010</xdr:colOff>
      <xdr:row>32</xdr:row>
      <xdr:rowOff>83888</xdr:rowOff>
    </xdr:from>
    <xdr:to>
      <xdr:col>15</xdr:col>
      <xdr:colOff>46956</xdr:colOff>
      <xdr:row>37</xdr:row>
      <xdr:rowOff>17254</xdr:rowOff>
    </xdr:to>
    <xdr:cxnSp macro="">
      <xdr:nvCxnSpPr>
        <xdr:cNvPr id="34" name="Gerader Verbinder 33">
          <a:extLst>
            <a:ext uri="{FF2B5EF4-FFF2-40B4-BE49-F238E27FC236}">
              <a16:creationId xmlns:a16="http://schemas.microsoft.com/office/drawing/2014/main" id="{E6A00F5B-1821-4CEB-B72E-4026CB1109FC}"/>
            </a:ext>
          </a:extLst>
        </xdr:cNvPr>
        <xdr:cNvCxnSpPr>
          <a:stCxn id="37" idx="1"/>
          <a:endCxn id="32" idx="6"/>
        </xdr:cNvCxnSpPr>
      </xdr:nvCxnSpPr>
      <xdr:spPr>
        <a:xfrm flipH="1" flipV="1">
          <a:off x="4635835" y="5862221"/>
          <a:ext cx="6844296" cy="832559"/>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46956</xdr:colOff>
      <xdr:row>36</xdr:row>
      <xdr:rowOff>67009</xdr:rowOff>
    </xdr:from>
    <xdr:to>
      <xdr:col>18</xdr:col>
      <xdr:colOff>143543</xdr:colOff>
      <xdr:row>37</xdr:row>
      <xdr:rowOff>151147</xdr:rowOff>
    </xdr:to>
    <xdr:sp macro="" textlink="">
      <xdr:nvSpPr>
        <xdr:cNvPr id="37" name="Textfeld 36">
          <a:extLst>
            <a:ext uri="{FF2B5EF4-FFF2-40B4-BE49-F238E27FC236}">
              <a16:creationId xmlns:a16="http://schemas.microsoft.com/office/drawing/2014/main" id="{3668D7E2-0E0F-4C2D-8D80-CD7018CF80F1}"/>
            </a:ext>
          </a:extLst>
        </xdr:cNvPr>
        <xdr:cNvSpPr txBox="1"/>
      </xdr:nvSpPr>
      <xdr:spPr>
        <a:xfrm>
          <a:off x="11449480" y="6661240"/>
          <a:ext cx="2377092" cy="267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aseline="0"/>
            <a:t>Normalwert (1971-2000): 4-6 Tage</a:t>
          </a:r>
          <a:endParaRPr lang="de-DE" sz="1100"/>
        </a:p>
      </xdr:txBody>
    </xdr:sp>
    <xdr:clientData/>
  </xdr:twoCellAnchor>
  <xdr:twoCellAnchor>
    <xdr:from>
      <xdr:col>11</xdr:col>
      <xdr:colOff>63333</xdr:colOff>
      <xdr:row>30</xdr:row>
      <xdr:rowOff>132723</xdr:rowOff>
    </xdr:from>
    <xdr:to>
      <xdr:col>11</xdr:col>
      <xdr:colOff>334336</xdr:colOff>
      <xdr:row>31</xdr:row>
      <xdr:rowOff>107114</xdr:rowOff>
    </xdr:to>
    <xdr:sp macro="" textlink="">
      <xdr:nvSpPr>
        <xdr:cNvPr id="44" name="Ellipse 43">
          <a:extLst>
            <a:ext uri="{FF2B5EF4-FFF2-40B4-BE49-F238E27FC236}">
              <a16:creationId xmlns:a16="http://schemas.microsoft.com/office/drawing/2014/main" id="{B6BDAE07-75EB-4EBB-92DE-160E52F183B5}"/>
            </a:ext>
          </a:extLst>
        </xdr:cNvPr>
        <xdr:cNvSpPr/>
      </xdr:nvSpPr>
      <xdr:spPr>
        <a:xfrm>
          <a:off x="8445333" y="5546934"/>
          <a:ext cx="271003" cy="154864"/>
        </a:xfrm>
        <a:prstGeom prst="ellipse">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331663</xdr:colOff>
      <xdr:row>31</xdr:row>
      <xdr:rowOff>26110</xdr:rowOff>
    </xdr:from>
    <xdr:to>
      <xdr:col>15</xdr:col>
      <xdr:colOff>60159</xdr:colOff>
      <xdr:row>33</xdr:row>
      <xdr:rowOff>43656</xdr:rowOff>
    </xdr:to>
    <xdr:cxnSp macro="">
      <xdr:nvCxnSpPr>
        <xdr:cNvPr id="45" name="Gerader Verbinder 44">
          <a:extLst>
            <a:ext uri="{FF2B5EF4-FFF2-40B4-BE49-F238E27FC236}">
              <a16:creationId xmlns:a16="http://schemas.microsoft.com/office/drawing/2014/main" id="{37642005-5446-4545-9FE3-349FAF0C35D1}"/>
            </a:ext>
          </a:extLst>
        </xdr:cNvPr>
        <xdr:cNvCxnSpPr>
          <a:stCxn id="47" idx="1"/>
        </xdr:cNvCxnSpPr>
      </xdr:nvCxnSpPr>
      <xdr:spPr>
        <a:xfrm flipH="1" flipV="1">
          <a:off x="8713663" y="5620794"/>
          <a:ext cx="2776496" cy="378494"/>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60159</xdr:colOff>
      <xdr:row>32</xdr:row>
      <xdr:rowOff>87062</xdr:rowOff>
    </xdr:from>
    <xdr:to>
      <xdr:col>18</xdr:col>
      <xdr:colOff>130343</xdr:colOff>
      <xdr:row>34</xdr:row>
      <xdr:rowOff>251</xdr:rowOff>
    </xdr:to>
    <xdr:sp macro="" textlink="">
      <xdr:nvSpPr>
        <xdr:cNvPr id="47" name="Textfeld 46">
          <a:extLst>
            <a:ext uri="{FF2B5EF4-FFF2-40B4-BE49-F238E27FC236}">
              <a16:creationId xmlns:a16="http://schemas.microsoft.com/office/drawing/2014/main" id="{B496F311-DBC8-4D35-A4A9-46D59368BA65}"/>
            </a:ext>
          </a:extLst>
        </xdr:cNvPr>
        <xdr:cNvSpPr txBox="1"/>
      </xdr:nvSpPr>
      <xdr:spPr>
        <a:xfrm>
          <a:off x="11490159" y="5862220"/>
          <a:ext cx="2356184" cy="274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aseline="0"/>
            <a:t>Änderung zum Normalwert: 10-14 Tage</a:t>
          </a:r>
          <a:endParaRPr lang="de-DE" sz="1100"/>
        </a:p>
      </xdr:txBody>
    </xdr:sp>
    <xdr:clientData/>
  </xdr:twoCellAnchor>
  <xdr:twoCellAnchor>
    <xdr:from>
      <xdr:col>18</xdr:col>
      <xdr:colOff>430630</xdr:colOff>
      <xdr:row>33</xdr:row>
      <xdr:rowOff>167273</xdr:rowOff>
    </xdr:from>
    <xdr:to>
      <xdr:col>19</xdr:col>
      <xdr:colOff>354096</xdr:colOff>
      <xdr:row>36</xdr:row>
      <xdr:rowOff>3175</xdr:rowOff>
    </xdr:to>
    <xdr:sp macro="" textlink="">
      <xdr:nvSpPr>
        <xdr:cNvPr id="53" name="Pfeil: nach rechts 52">
          <a:extLst>
            <a:ext uri="{FF2B5EF4-FFF2-40B4-BE49-F238E27FC236}">
              <a16:creationId xmlns:a16="http://schemas.microsoft.com/office/drawing/2014/main" id="{6A20B5C6-6864-D890-F571-A08B6726140D}"/>
            </a:ext>
          </a:extLst>
        </xdr:cNvPr>
        <xdr:cNvSpPr/>
      </xdr:nvSpPr>
      <xdr:spPr>
        <a:xfrm>
          <a:off x="14146630" y="6122905"/>
          <a:ext cx="685466" cy="377323"/>
        </a:xfrm>
        <a:prstGeom prst="rightArrow">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497131</xdr:colOff>
      <xdr:row>31</xdr:row>
      <xdr:rowOff>103798</xdr:rowOff>
    </xdr:from>
    <xdr:to>
      <xdr:col>22</xdr:col>
      <xdr:colOff>362988</xdr:colOff>
      <xdr:row>37</xdr:row>
      <xdr:rowOff>127182</xdr:rowOff>
    </xdr:to>
    <mc:AlternateContent xmlns:mc="http://schemas.openxmlformats.org/markup-compatibility/2006" xmlns:a14="http://schemas.microsoft.com/office/drawing/2010/main">
      <mc:Choice Requires="a14">
        <xdr:sp macro="" textlink="">
          <xdr:nvSpPr>
            <xdr:cNvPr id="55" name="Textfeld 54">
              <a:extLst>
                <a:ext uri="{FF2B5EF4-FFF2-40B4-BE49-F238E27FC236}">
                  <a16:creationId xmlns:a16="http://schemas.microsoft.com/office/drawing/2014/main" id="{83973A9A-5852-42E8-AD67-977ACF64E264}"/>
                </a:ext>
              </a:extLst>
            </xdr:cNvPr>
            <xdr:cNvSpPr txBox="1"/>
          </xdr:nvSpPr>
          <xdr:spPr>
            <a:xfrm>
              <a:off x="14998333" y="5782163"/>
              <a:ext cx="2155520" cy="112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400" b="1"/>
                <a:t>Berechnung</a:t>
              </a:r>
              <a:r>
                <a:rPr lang="de-DE" sz="1400" b="1" baseline="0"/>
                <a:t> der Prognose für den gewählten Zeitraum:</a:t>
              </a:r>
              <a:endParaRPr lang="de-DE" sz="1400" b="1"/>
            </a:p>
            <a:p>
              <a:r>
                <a:rPr lang="de-DE"/>
                <a:t>Untere Grenze: </a:t>
              </a:r>
              <a14:m>
                <m:oMath xmlns:m="http://schemas.openxmlformats.org/officeDocument/2006/math">
                  <m:r>
                    <a:rPr lang="de-DE" sz="1100">
                      <a:solidFill>
                        <a:schemeClr val="dk1"/>
                      </a:solidFill>
                      <a:latin typeface="Cambria Math" panose="02040503050406030204" pitchFamily="18" charset="0"/>
                      <a:ea typeface="+mn-ea"/>
                      <a:cs typeface="+mn-cs"/>
                    </a:rPr>
                    <m:t>4</m:t>
                  </m:r>
                  <m:r>
                    <a:rPr lang="de-DE" sz="1100" i="0">
                      <a:solidFill>
                        <a:schemeClr val="dk1"/>
                      </a:solidFill>
                      <a:latin typeface="Cambria Math" panose="02040503050406030204" pitchFamily="18" charset="0"/>
                      <a:ea typeface="+mn-ea"/>
                      <a:cs typeface="+mn-cs"/>
                    </a:rPr>
                    <m:t>+10=14</m:t>
                  </m:r>
                </m:oMath>
              </a14:m>
              <a:r>
                <a:rPr lang="de-DE"/>
                <a:t>Tage</a:t>
              </a:r>
            </a:p>
            <a:p>
              <a:r>
                <a:rPr lang="de-DE"/>
                <a:t>Obere Grenze: </a:t>
              </a:r>
              <a14:m>
                <m:oMath xmlns:m="http://schemas.openxmlformats.org/officeDocument/2006/math">
                  <m:r>
                    <a:rPr lang="de-DE" sz="1100">
                      <a:solidFill>
                        <a:schemeClr val="dk1"/>
                      </a:solidFill>
                      <a:latin typeface="Cambria Math" panose="02040503050406030204" pitchFamily="18" charset="0"/>
                      <a:ea typeface="+mn-ea"/>
                      <a:cs typeface="+mn-cs"/>
                    </a:rPr>
                    <m:t>6</m:t>
                  </m:r>
                  <m:r>
                    <a:rPr lang="de-DE" sz="1100" i="0">
                      <a:solidFill>
                        <a:schemeClr val="dk1"/>
                      </a:solidFill>
                      <a:latin typeface="Cambria Math" panose="02040503050406030204" pitchFamily="18" charset="0"/>
                      <a:ea typeface="+mn-ea"/>
                      <a:cs typeface="+mn-cs"/>
                    </a:rPr>
                    <m:t>+14=20</m:t>
                  </m:r>
                </m:oMath>
              </a14:m>
              <a:r>
                <a:rPr lang="de-DE"/>
                <a:t>Tage</a:t>
              </a:r>
            </a:p>
          </xdr:txBody>
        </xdr:sp>
      </mc:Choice>
      <mc:Fallback xmlns="">
        <xdr:sp macro="" textlink="">
          <xdr:nvSpPr>
            <xdr:cNvPr id="55" name="Textfeld 54">
              <a:extLst>
                <a:ext uri="{FF2B5EF4-FFF2-40B4-BE49-F238E27FC236}">
                  <a16:creationId xmlns:a16="http://schemas.microsoft.com/office/drawing/2014/main" id="{83973A9A-5852-42E8-AD67-977ACF64E264}"/>
                </a:ext>
              </a:extLst>
            </xdr:cNvPr>
            <xdr:cNvSpPr txBox="1"/>
          </xdr:nvSpPr>
          <xdr:spPr>
            <a:xfrm>
              <a:off x="14998333" y="5782163"/>
              <a:ext cx="2155520" cy="112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400" b="1"/>
                <a:t>Berechnung</a:t>
              </a:r>
              <a:r>
                <a:rPr lang="de-DE" sz="1400" b="1" baseline="0"/>
                <a:t> der Prognose für den gewählten Zeitraum:</a:t>
              </a:r>
              <a:endParaRPr lang="de-DE" sz="1400" b="1"/>
            </a:p>
            <a:p>
              <a:r>
                <a:rPr lang="de-DE"/>
                <a:t>Untere Grenze: </a:t>
              </a:r>
              <a:r>
                <a:rPr lang="de-DE" sz="1100" i="0">
                  <a:solidFill>
                    <a:schemeClr val="dk1"/>
                  </a:solidFill>
                  <a:latin typeface="+mn-lt"/>
                  <a:ea typeface="+mn-ea"/>
                  <a:cs typeface="+mn-cs"/>
                </a:rPr>
                <a:t>4+10=14</a:t>
              </a:r>
              <a:r>
                <a:rPr lang="de-DE"/>
                <a:t>Tage</a:t>
              </a:r>
            </a:p>
            <a:p>
              <a:r>
                <a:rPr lang="de-DE"/>
                <a:t>Obere Grenze: </a:t>
              </a:r>
              <a:r>
                <a:rPr lang="de-DE" sz="1100" i="0">
                  <a:solidFill>
                    <a:schemeClr val="dk1"/>
                  </a:solidFill>
                  <a:latin typeface="+mn-lt"/>
                  <a:ea typeface="+mn-ea"/>
                  <a:cs typeface="+mn-cs"/>
                </a:rPr>
                <a:t>6+14=20</a:t>
              </a:r>
              <a:r>
                <a:rPr lang="de-DE"/>
                <a:t>Tage</a:t>
              </a:r>
            </a:p>
          </xdr:txBody>
        </xdr:sp>
      </mc:Fallback>
    </mc:AlternateContent>
    <xdr:clientData/>
  </xdr:twoCellAnchor>
  <xdr:twoCellAnchor>
    <xdr:from>
      <xdr:col>10</xdr:col>
      <xdr:colOff>274449</xdr:colOff>
      <xdr:row>39</xdr:row>
      <xdr:rowOff>64577</xdr:rowOff>
    </xdr:from>
    <xdr:to>
      <xdr:col>13</xdr:col>
      <xdr:colOff>656524</xdr:colOff>
      <xdr:row>42</xdr:row>
      <xdr:rowOff>37670</xdr:rowOff>
    </xdr:to>
    <xdr:sp macro="" textlink="">
      <xdr:nvSpPr>
        <xdr:cNvPr id="57" name="Ellipse 56">
          <a:extLst>
            <a:ext uri="{FF2B5EF4-FFF2-40B4-BE49-F238E27FC236}">
              <a16:creationId xmlns:a16="http://schemas.microsoft.com/office/drawing/2014/main" id="{DF8BCACB-DCC0-4C5E-94DB-6ACE769510F6}"/>
            </a:ext>
          </a:extLst>
        </xdr:cNvPr>
        <xdr:cNvSpPr/>
      </xdr:nvSpPr>
      <xdr:spPr>
        <a:xfrm>
          <a:off x="7915974" y="7200255"/>
          <a:ext cx="2674533" cy="52199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230843</xdr:colOff>
      <xdr:row>42</xdr:row>
      <xdr:rowOff>37670</xdr:rowOff>
    </xdr:from>
    <xdr:to>
      <xdr:col>12</xdr:col>
      <xdr:colOff>88578</xdr:colOff>
      <xdr:row>46</xdr:row>
      <xdr:rowOff>100124</xdr:rowOff>
    </xdr:to>
    <xdr:cxnSp macro="">
      <xdr:nvCxnSpPr>
        <xdr:cNvPr id="58" name="Gerader Verbinder 57">
          <a:extLst>
            <a:ext uri="{FF2B5EF4-FFF2-40B4-BE49-F238E27FC236}">
              <a16:creationId xmlns:a16="http://schemas.microsoft.com/office/drawing/2014/main" id="{5915205D-A98F-472C-AD98-E1F9641344FB}"/>
            </a:ext>
          </a:extLst>
        </xdr:cNvPr>
        <xdr:cNvCxnSpPr>
          <a:stCxn id="57" idx="4"/>
          <a:endCxn id="60" idx="3"/>
        </xdr:cNvCxnSpPr>
      </xdr:nvCxnSpPr>
      <xdr:spPr>
        <a:xfrm flipH="1">
          <a:off x="2511348" y="7730939"/>
          <a:ext cx="6699249" cy="795147"/>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134255</xdr:colOff>
      <xdr:row>45</xdr:row>
      <xdr:rowOff>43620</xdr:rowOff>
    </xdr:from>
    <xdr:to>
      <xdr:col>3</xdr:col>
      <xdr:colOff>230843</xdr:colOff>
      <xdr:row>47</xdr:row>
      <xdr:rowOff>153453</xdr:rowOff>
    </xdr:to>
    <xdr:sp macro="" textlink="">
      <xdr:nvSpPr>
        <xdr:cNvPr id="60" name="Textfeld 59">
          <a:extLst>
            <a:ext uri="{FF2B5EF4-FFF2-40B4-BE49-F238E27FC236}">
              <a16:creationId xmlns:a16="http://schemas.microsoft.com/office/drawing/2014/main" id="{41950017-232B-4F50-A87D-46C208832A28}"/>
            </a:ext>
          </a:extLst>
        </xdr:cNvPr>
        <xdr:cNvSpPr txBox="1"/>
      </xdr:nvSpPr>
      <xdr:spPr>
        <a:xfrm>
          <a:off x="134255" y="8286408"/>
          <a:ext cx="2377093" cy="476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a:t>Auswahl</a:t>
          </a:r>
          <a:r>
            <a:rPr lang="de-DE" sz="1100" baseline="0"/>
            <a:t> des gewünschten Zeitfensters der Prognose</a:t>
          </a:r>
          <a:endParaRPr lang="de-DE" sz="1100"/>
        </a:p>
      </xdr:txBody>
    </xdr:sp>
    <xdr:clientData/>
  </xdr:twoCellAnchor>
  <xdr:twoCellAnchor>
    <xdr:from>
      <xdr:col>0</xdr:col>
      <xdr:colOff>174014</xdr:colOff>
      <xdr:row>4</xdr:row>
      <xdr:rowOff>45794</xdr:rowOff>
    </xdr:from>
    <xdr:to>
      <xdr:col>4</xdr:col>
      <xdr:colOff>164856</xdr:colOff>
      <xdr:row>6</xdr:row>
      <xdr:rowOff>48969</xdr:rowOff>
    </xdr:to>
    <xdr:sp macro="" textlink="">
      <xdr:nvSpPr>
        <xdr:cNvPr id="79" name="Textfeld 78">
          <a:extLst>
            <a:ext uri="{FF2B5EF4-FFF2-40B4-BE49-F238E27FC236}">
              <a16:creationId xmlns:a16="http://schemas.microsoft.com/office/drawing/2014/main" id="{E56C1D9F-AF72-9E0A-F6AA-5C27FDF6CB99}"/>
            </a:ext>
          </a:extLst>
        </xdr:cNvPr>
        <xdr:cNvSpPr txBox="1"/>
      </xdr:nvSpPr>
      <xdr:spPr>
        <a:xfrm>
          <a:off x="174014" y="778486"/>
          <a:ext cx="3031515" cy="3695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t>Gewünschte</a:t>
          </a:r>
          <a:r>
            <a:rPr lang="de-DE" sz="1600" baseline="0"/>
            <a:t> Parameter auswählen</a:t>
          </a:r>
          <a:endParaRPr lang="de-DE" sz="1600"/>
        </a:p>
      </xdr:txBody>
    </xdr:sp>
    <xdr:clientData/>
  </xdr:twoCellAnchor>
  <xdr:twoCellAnchor>
    <xdr:from>
      <xdr:col>1</xdr:col>
      <xdr:colOff>610821</xdr:colOff>
      <xdr:row>7</xdr:row>
      <xdr:rowOff>45793</xdr:rowOff>
    </xdr:from>
    <xdr:to>
      <xdr:col>2</xdr:col>
      <xdr:colOff>247283</xdr:colOff>
      <xdr:row>9</xdr:row>
      <xdr:rowOff>54952</xdr:rowOff>
    </xdr:to>
    <xdr:sp macro="" textlink="">
      <xdr:nvSpPr>
        <xdr:cNvPr id="80" name="Pfeil: nach unten 79">
          <a:extLst>
            <a:ext uri="{FF2B5EF4-FFF2-40B4-BE49-F238E27FC236}">
              <a16:creationId xmlns:a16="http://schemas.microsoft.com/office/drawing/2014/main" id="{382F8B15-BC9B-0553-A5C9-B801979B3B99}"/>
            </a:ext>
          </a:extLst>
        </xdr:cNvPr>
        <xdr:cNvSpPr/>
      </xdr:nvSpPr>
      <xdr:spPr>
        <a:xfrm>
          <a:off x="1370989" y="1328005"/>
          <a:ext cx="396631" cy="375505"/>
        </a:xfrm>
        <a:prstGeom prst="downArrow">
          <a:avLst/>
        </a:prstGeom>
        <a:solidFill>
          <a:srgbClr val="FFFF0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17</xdr:col>
      <xdr:colOff>309563</xdr:colOff>
      <xdr:row>5</xdr:row>
      <xdr:rowOff>47626</xdr:rowOff>
    </xdr:from>
    <xdr:to>
      <xdr:col>20</xdr:col>
      <xdr:colOff>59532</xdr:colOff>
      <xdr:row>7</xdr:row>
      <xdr:rowOff>47627</xdr:rowOff>
    </xdr:to>
    <xdr:sp macro="" textlink="">
      <xdr:nvSpPr>
        <xdr:cNvPr id="81" name="Textfeld 80">
          <a:extLst>
            <a:ext uri="{FF2B5EF4-FFF2-40B4-BE49-F238E27FC236}">
              <a16:creationId xmlns:a16="http://schemas.microsoft.com/office/drawing/2014/main" id="{0185437F-DF29-462A-91CE-1C272C71F536}"/>
            </a:ext>
          </a:extLst>
        </xdr:cNvPr>
        <xdr:cNvSpPr txBox="1"/>
      </xdr:nvSpPr>
      <xdr:spPr>
        <a:xfrm>
          <a:off x="13263563" y="940595"/>
          <a:ext cx="2035969" cy="3571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600"/>
            <a:t>Prognose berechnen</a:t>
          </a:r>
        </a:p>
      </xdr:txBody>
    </xdr:sp>
    <xdr:clientData/>
  </xdr:twoCellAnchor>
  <xdr:twoCellAnchor>
    <xdr:from>
      <xdr:col>18</xdr:col>
      <xdr:colOff>285750</xdr:colOff>
      <xdr:row>8</xdr:row>
      <xdr:rowOff>59532</xdr:rowOff>
    </xdr:from>
    <xdr:to>
      <xdr:col>18</xdr:col>
      <xdr:colOff>684212</xdr:colOff>
      <xdr:row>10</xdr:row>
      <xdr:rowOff>68691</xdr:rowOff>
    </xdr:to>
    <xdr:sp macro="" textlink="">
      <xdr:nvSpPr>
        <xdr:cNvPr id="82" name="Pfeil: nach unten 81">
          <a:extLst>
            <a:ext uri="{FF2B5EF4-FFF2-40B4-BE49-F238E27FC236}">
              <a16:creationId xmlns:a16="http://schemas.microsoft.com/office/drawing/2014/main" id="{A317C980-1EBE-435F-92D2-71F7F839CDE3}"/>
            </a:ext>
          </a:extLst>
        </xdr:cNvPr>
        <xdr:cNvSpPr/>
      </xdr:nvSpPr>
      <xdr:spPr>
        <a:xfrm>
          <a:off x="14001750" y="1488282"/>
          <a:ext cx="398462" cy="366347"/>
        </a:xfrm>
        <a:prstGeom prst="downArrow">
          <a:avLst/>
        </a:prstGeom>
        <a:solidFill>
          <a:srgbClr val="FFFF0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434975</xdr:colOff>
      <xdr:row>8</xdr:row>
      <xdr:rowOff>139700</xdr:rowOff>
    </xdr:from>
    <xdr:to>
      <xdr:col>12</xdr:col>
      <xdr:colOff>644849</xdr:colOff>
      <xdr:row>38</xdr:row>
      <xdr:rowOff>16152</xdr:rowOff>
    </xdr:to>
    <xdr:pic>
      <xdr:nvPicPr>
        <xdr:cNvPr id="2" name="Grafik 1">
          <a:extLst>
            <a:ext uri="{FF2B5EF4-FFF2-40B4-BE49-F238E27FC236}">
              <a16:creationId xmlns:a16="http://schemas.microsoft.com/office/drawing/2014/main" id="{75A0E55C-0D5D-25AC-5DDA-86BEF3F48570}"/>
            </a:ext>
          </a:extLst>
        </xdr:cNvPr>
        <xdr:cNvPicPr>
          <a:picLocks noChangeAspect="1"/>
        </xdr:cNvPicPr>
      </xdr:nvPicPr>
      <xdr:blipFill>
        <a:blip xmlns:r="http://schemas.openxmlformats.org/officeDocument/2006/relationships" r:embed="rId1"/>
        <a:stretch>
          <a:fillRect/>
        </a:stretch>
      </xdr:blipFill>
      <xdr:spPr>
        <a:xfrm>
          <a:off x="2901950" y="1587500"/>
          <a:ext cx="6305874" cy="5305702"/>
        </a:xfrm>
        <a:prstGeom prst="rect">
          <a:avLst/>
        </a:prstGeom>
      </xdr:spPr>
    </xdr:pic>
    <xdr:clientData/>
  </xdr:twoCellAnchor>
  <xdr:twoCellAnchor>
    <xdr:from>
      <xdr:col>14</xdr:col>
      <xdr:colOff>431798</xdr:colOff>
      <xdr:row>19</xdr:row>
      <xdr:rowOff>76200</xdr:rowOff>
    </xdr:from>
    <xdr:to>
      <xdr:col>18</xdr:col>
      <xdr:colOff>346074</xdr:colOff>
      <xdr:row>22</xdr:row>
      <xdr:rowOff>19050</xdr:rowOff>
    </xdr:to>
    <xdr:sp macro="" textlink="">
      <xdr:nvSpPr>
        <xdr:cNvPr id="3" name="Textfeld 2">
          <a:extLst>
            <a:ext uri="{FF2B5EF4-FFF2-40B4-BE49-F238E27FC236}">
              <a16:creationId xmlns:a16="http://schemas.microsoft.com/office/drawing/2014/main" id="{FE36B653-7487-9AD8-8577-ADFD1C1BEB4A}"/>
            </a:ext>
          </a:extLst>
        </xdr:cNvPr>
        <xdr:cNvSpPr txBox="1"/>
      </xdr:nvSpPr>
      <xdr:spPr>
        <a:xfrm>
          <a:off x="10518773" y="3514725"/>
          <a:ext cx="2962276"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Vieljähriger</a:t>
          </a:r>
          <a:r>
            <a:rPr lang="de-DE" sz="1100" baseline="0"/>
            <a:t> Mittelwert: 7,8 Tage</a:t>
          </a:r>
        </a:p>
        <a:p>
          <a:r>
            <a:rPr lang="de-DE" sz="1100" baseline="0"/>
            <a:t>Linearer Trend: +0,2 ± 0,7 Tage pro Jahr</a:t>
          </a:r>
        </a:p>
      </xdr:txBody>
    </xdr:sp>
    <xdr:clientData/>
  </xdr:twoCellAnchor>
  <xdr:twoCellAnchor>
    <xdr:from>
      <xdr:col>10</xdr:col>
      <xdr:colOff>358775</xdr:colOff>
      <xdr:row>22</xdr:row>
      <xdr:rowOff>82550</xdr:rowOff>
    </xdr:from>
    <xdr:to>
      <xdr:col>10</xdr:col>
      <xdr:colOff>606425</xdr:colOff>
      <xdr:row>23</xdr:row>
      <xdr:rowOff>82550</xdr:rowOff>
    </xdr:to>
    <xdr:sp macro="" textlink="">
      <xdr:nvSpPr>
        <xdr:cNvPr id="10" name="Ellipse 9">
          <a:extLst>
            <a:ext uri="{FF2B5EF4-FFF2-40B4-BE49-F238E27FC236}">
              <a16:creationId xmlns:a16="http://schemas.microsoft.com/office/drawing/2014/main" id="{14A095E1-1A6E-6BD5-9B0B-EBC34CDF6042}"/>
            </a:ext>
          </a:extLst>
        </xdr:cNvPr>
        <xdr:cNvSpPr/>
      </xdr:nvSpPr>
      <xdr:spPr>
        <a:xfrm>
          <a:off x="7397750" y="4064000"/>
          <a:ext cx="247650" cy="1809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606425</xdr:colOff>
      <xdr:row>17</xdr:row>
      <xdr:rowOff>66675</xdr:rowOff>
    </xdr:from>
    <xdr:to>
      <xdr:col>14</xdr:col>
      <xdr:colOff>358775</xdr:colOff>
      <xdr:row>22</xdr:row>
      <xdr:rowOff>179388</xdr:rowOff>
    </xdr:to>
    <xdr:cxnSp macro="">
      <xdr:nvCxnSpPr>
        <xdr:cNvPr id="12" name="Gerader Verbinder 11">
          <a:extLst>
            <a:ext uri="{FF2B5EF4-FFF2-40B4-BE49-F238E27FC236}">
              <a16:creationId xmlns:a16="http://schemas.microsoft.com/office/drawing/2014/main" id="{1DAD86D2-5546-1CAB-01D7-C55F0C30AA1A}"/>
            </a:ext>
          </a:extLst>
        </xdr:cNvPr>
        <xdr:cNvCxnSpPr>
          <a:stCxn id="10" idx="6"/>
        </xdr:cNvCxnSpPr>
      </xdr:nvCxnSpPr>
      <xdr:spPr>
        <a:xfrm flipV="1">
          <a:off x="7645400" y="3143250"/>
          <a:ext cx="2800350" cy="1017588"/>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473075</xdr:colOff>
      <xdr:row>16</xdr:row>
      <xdr:rowOff>142875</xdr:rowOff>
    </xdr:from>
    <xdr:ext cx="2936875" cy="264560"/>
    <xdr:sp macro="" textlink="">
      <xdr:nvSpPr>
        <xdr:cNvPr id="13" name="Textfeld 12">
          <a:extLst>
            <a:ext uri="{FF2B5EF4-FFF2-40B4-BE49-F238E27FC236}">
              <a16:creationId xmlns:a16="http://schemas.microsoft.com/office/drawing/2014/main" id="{37F98EB6-7546-81FA-C926-D896AABAC591}"/>
            </a:ext>
          </a:extLst>
        </xdr:cNvPr>
        <xdr:cNvSpPr txBox="1"/>
      </xdr:nvSpPr>
      <xdr:spPr>
        <a:xfrm>
          <a:off x="10560050" y="3038475"/>
          <a:ext cx="2936875"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latin typeface="+mn-lt"/>
              <a:ea typeface="+mn-ea"/>
              <a:cs typeface="+mn-cs"/>
            </a:rPr>
            <a:t>Letzter gemesserner Wert: 9,8 Tage</a:t>
          </a:r>
        </a:p>
      </xdr:txBody>
    </xdr:sp>
    <xdr:clientData/>
  </xdr:oneCellAnchor>
  <xdr:twoCellAnchor>
    <xdr:from>
      <xdr:col>7</xdr:col>
      <xdr:colOff>752475</xdr:colOff>
      <xdr:row>32</xdr:row>
      <xdr:rowOff>47624</xdr:rowOff>
    </xdr:from>
    <xdr:to>
      <xdr:col>11</xdr:col>
      <xdr:colOff>180974</xdr:colOff>
      <xdr:row>33</xdr:row>
      <xdr:rowOff>161924</xdr:rowOff>
    </xdr:to>
    <xdr:sp macro="" textlink="">
      <xdr:nvSpPr>
        <xdr:cNvPr id="14" name="Ellipse 13">
          <a:extLst>
            <a:ext uri="{FF2B5EF4-FFF2-40B4-BE49-F238E27FC236}">
              <a16:creationId xmlns:a16="http://schemas.microsoft.com/office/drawing/2014/main" id="{B021AC5F-6CE1-10CE-AFD9-2AB7B8EDC1D3}"/>
            </a:ext>
          </a:extLst>
        </xdr:cNvPr>
        <xdr:cNvSpPr/>
      </xdr:nvSpPr>
      <xdr:spPr>
        <a:xfrm>
          <a:off x="5505450" y="5838824"/>
          <a:ext cx="247649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180974</xdr:colOff>
      <xdr:row>20</xdr:row>
      <xdr:rowOff>120650</xdr:rowOff>
    </xdr:from>
    <xdr:to>
      <xdr:col>14</xdr:col>
      <xdr:colOff>323850</xdr:colOff>
      <xdr:row>33</xdr:row>
      <xdr:rowOff>22224</xdr:rowOff>
    </xdr:to>
    <xdr:cxnSp macro="">
      <xdr:nvCxnSpPr>
        <xdr:cNvPr id="16" name="Gerader Verbinder 15">
          <a:extLst>
            <a:ext uri="{FF2B5EF4-FFF2-40B4-BE49-F238E27FC236}">
              <a16:creationId xmlns:a16="http://schemas.microsoft.com/office/drawing/2014/main" id="{82FA4BC2-29EB-4994-A011-C018A348C3AC}"/>
            </a:ext>
          </a:extLst>
        </xdr:cNvPr>
        <xdr:cNvCxnSpPr>
          <a:stCxn id="14" idx="6"/>
        </xdr:cNvCxnSpPr>
      </xdr:nvCxnSpPr>
      <xdr:spPr>
        <a:xfrm flipV="1">
          <a:off x="7981949" y="3740150"/>
          <a:ext cx="2428876" cy="2254249"/>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596900</xdr:colOff>
      <xdr:row>16</xdr:row>
      <xdr:rowOff>31749</xdr:rowOff>
    </xdr:from>
    <xdr:to>
      <xdr:col>22</xdr:col>
      <xdr:colOff>533400</xdr:colOff>
      <xdr:row>22</xdr:row>
      <xdr:rowOff>60324</xdr:rowOff>
    </xdr:to>
    <xdr:sp macro="" textlink="">
      <xdr:nvSpPr>
        <xdr:cNvPr id="21" name="Textfeld 20">
          <a:extLst>
            <a:ext uri="{FF2B5EF4-FFF2-40B4-BE49-F238E27FC236}">
              <a16:creationId xmlns:a16="http://schemas.microsoft.com/office/drawing/2014/main" id="{39986119-35DF-BF45-295F-0008321AEA8F}"/>
            </a:ext>
          </a:extLst>
        </xdr:cNvPr>
        <xdr:cNvSpPr txBox="1"/>
      </xdr:nvSpPr>
      <xdr:spPr>
        <a:xfrm>
          <a:off x="14493875" y="2927349"/>
          <a:ext cx="222250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baseline="0">
              <a:solidFill>
                <a:schemeClr val="dk1"/>
              </a:solidFill>
              <a:effectLst/>
              <a:latin typeface="+mn-lt"/>
              <a:ea typeface="+mn-ea"/>
              <a:cs typeface="+mn-cs"/>
            </a:rPr>
            <a:t>Berechnung der Prognose für das nächste Jahr: </a:t>
          </a:r>
          <a:endParaRPr lang="de-DE" sz="1400" b="1">
            <a:effectLst/>
          </a:endParaRPr>
        </a:p>
        <a:p>
          <a:r>
            <a:rPr lang="de-DE" sz="1100">
              <a:solidFill>
                <a:schemeClr val="dk1"/>
              </a:solidFill>
              <a:effectLst/>
              <a:latin typeface="+mn-lt"/>
              <a:ea typeface="+mn-ea"/>
              <a:cs typeface="+mn-cs"/>
            </a:rPr>
            <a:t>Untere Grenze:</a:t>
          </a:r>
          <a:br>
            <a:rPr lang="de-DE" sz="1100">
              <a:solidFill>
                <a:schemeClr val="dk1"/>
              </a:solidFill>
              <a:effectLst/>
              <a:latin typeface="+mn-lt"/>
              <a:ea typeface="+mn-ea"/>
              <a:cs typeface="+mn-cs"/>
            </a:rPr>
          </a:br>
          <a:r>
            <a:rPr lang="de-DE" sz="1100">
              <a:solidFill>
                <a:schemeClr val="dk1"/>
              </a:solidFill>
              <a:effectLst/>
              <a:latin typeface="+mn-lt"/>
              <a:ea typeface="+mn-ea"/>
              <a:cs typeface="+mn-cs"/>
            </a:rPr>
            <a:t>9,8</a:t>
          </a:r>
          <a:r>
            <a:rPr lang="de-DE" sz="1100" baseline="0">
              <a:solidFill>
                <a:schemeClr val="dk1"/>
              </a:solidFill>
              <a:effectLst/>
              <a:latin typeface="+mn-lt"/>
              <a:ea typeface="+mn-ea"/>
              <a:cs typeface="+mn-cs"/>
            </a:rPr>
            <a:t> + (0,2 -0,7) = 9,3 Tage</a:t>
          </a:r>
          <a:endParaRPr lang="de-DE">
            <a:effectLst/>
          </a:endParaRPr>
        </a:p>
        <a:p>
          <a:r>
            <a:rPr lang="de-DE" sz="1100" baseline="0">
              <a:solidFill>
                <a:schemeClr val="dk1"/>
              </a:solidFill>
              <a:effectLst/>
              <a:latin typeface="+mn-lt"/>
              <a:ea typeface="+mn-ea"/>
              <a:cs typeface="+mn-cs"/>
            </a:rPr>
            <a:t>9,8 + (0,2+0,7) = 10,7 Tage </a:t>
          </a:r>
          <a:endParaRPr lang="de-DE">
            <a:effectLst/>
          </a:endParaRPr>
        </a:p>
        <a:p>
          <a:endParaRPr lang="de-DE" sz="1100"/>
        </a:p>
      </xdr:txBody>
    </xdr:sp>
    <xdr:clientData/>
  </xdr:twoCellAnchor>
  <xdr:twoCellAnchor>
    <xdr:from>
      <xdr:col>18</xdr:col>
      <xdr:colOff>530225</xdr:colOff>
      <xdr:row>18</xdr:row>
      <xdr:rowOff>15875</xdr:rowOff>
    </xdr:from>
    <xdr:to>
      <xdr:col>19</xdr:col>
      <xdr:colOff>371475</xdr:colOff>
      <xdr:row>19</xdr:row>
      <xdr:rowOff>104775</xdr:rowOff>
    </xdr:to>
    <xdr:sp macro="" textlink="">
      <xdr:nvSpPr>
        <xdr:cNvPr id="25" name="Pfeil: nach rechts 24">
          <a:extLst>
            <a:ext uri="{FF2B5EF4-FFF2-40B4-BE49-F238E27FC236}">
              <a16:creationId xmlns:a16="http://schemas.microsoft.com/office/drawing/2014/main" id="{346B73C0-B7A5-6788-9AFF-518AA48B2275}"/>
            </a:ext>
          </a:extLst>
        </xdr:cNvPr>
        <xdr:cNvSpPr/>
      </xdr:nvSpPr>
      <xdr:spPr>
        <a:xfrm>
          <a:off x="13665200" y="3273425"/>
          <a:ext cx="603250" cy="269875"/>
        </a:xfrm>
        <a:prstGeom prst="rightArrow">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352425</xdr:colOff>
      <xdr:row>11</xdr:row>
      <xdr:rowOff>82550</xdr:rowOff>
    </xdr:from>
    <xdr:to>
      <xdr:col>6</xdr:col>
      <xdr:colOff>371475</xdr:colOff>
      <xdr:row>13</xdr:row>
      <xdr:rowOff>177800</xdr:rowOff>
    </xdr:to>
    <xdr:sp macro="" textlink="">
      <xdr:nvSpPr>
        <xdr:cNvPr id="26" name="Ellipse 25">
          <a:extLst>
            <a:ext uri="{FF2B5EF4-FFF2-40B4-BE49-F238E27FC236}">
              <a16:creationId xmlns:a16="http://schemas.microsoft.com/office/drawing/2014/main" id="{05EADA61-AF0F-32BB-F7C2-C05B1D1C7816}"/>
            </a:ext>
          </a:extLst>
        </xdr:cNvPr>
        <xdr:cNvSpPr/>
      </xdr:nvSpPr>
      <xdr:spPr>
        <a:xfrm>
          <a:off x="2819400" y="2073275"/>
          <a:ext cx="1543050" cy="457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739775</xdr:colOff>
      <xdr:row>12</xdr:row>
      <xdr:rowOff>130175</xdr:rowOff>
    </xdr:from>
    <xdr:to>
      <xdr:col>4</xdr:col>
      <xdr:colOff>352425</xdr:colOff>
      <xdr:row>12</xdr:row>
      <xdr:rowOff>139700</xdr:rowOff>
    </xdr:to>
    <xdr:cxnSp macro="">
      <xdr:nvCxnSpPr>
        <xdr:cNvPr id="28" name="Gerader Verbinder 27">
          <a:extLst>
            <a:ext uri="{FF2B5EF4-FFF2-40B4-BE49-F238E27FC236}">
              <a16:creationId xmlns:a16="http://schemas.microsoft.com/office/drawing/2014/main" id="{98AEC9E3-2E02-45B2-8650-06D7DB449F32}"/>
            </a:ext>
          </a:extLst>
        </xdr:cNvPr>
        <xdr:cNvCxnSpPr>
          <a:stCxn id="31" idx="3"/>
          <a:endCxn id="26" idx="2"/>
        </xdr:cNvCxnSpPr>
      </xdr:nvCxnSpPr>
      <xdr:spPr>
        <a:xfrm flipV="1">
          <a:off x="1682750" y="2301875"/>
          <a:ext cx="1136650" cy="9525"/>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44450</xdr:colOff>
      <xdr:row>11</xdr:row>
      <xdr:rowOff>95250</xdr:rowOff>
    </xdr:from>
    <xdr:to>
      <xdr:col>2</xdr:col>
      <xdr:colOff>742950</xdr:colOff>
      <xdr:row>13</xdr:row>
      <xdr:rowOff>177800</xdr:rowOff>
    </xdr:to>
    <xdr:sp macro="" textlink="">
      <xdr:nvSpPr>
        <xdr:cNvPr id="31" name="Textfeld 30">
          <a:extLst>
            <a:ext uri="{FF2B5EF4-FFF2-40B4-BE49-F238E27FC236}">
              <a16:creationId xmlns:a16="http://schemas.microsoft.com/office/drawing/2014/main" id="{D047D94B-F360-CB3B-BB9A-53AAE8C70EC8}"/>
            </a:ext>
          </a:extLst>
        </xdr:cNvPr>
        <xdr:cNvSpPr txBox="1"/>
      </xdr:nvSpPr>
      <xdr:spPr>
        <a:xfrm>
          <a:off x="225425" y="2085975"/>
          <a:ext cx="14605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Element wählen: Tage mit PR</a:t>
          </a:r>
          <a:r>
            <a:rPr lang="de-DE" sz="1100" baseline="0"/>
            <a:t> &gt; 20mm </a:t>
          </a:r>
          <a:endParaRPr lang="de-DE" sz="1100"/>
        </a:p>
      </xdr:txBody>
    </xdr:sp>
    <xdr:clientData/>
  </xdr:twoCellAnchor>
  <xdr:twoCellAnchor>
    <xdr:from>
      <xdr:col>7</xdr:col>
      <xdr:colOff>558800</xdr:colOff>
      <xdr:row>11</xdr:row>
      <xdr:rowOff>82550</xdr:rowOff>
    </xdr:from>
    <xdr:to>
      <xdr:col>9</xdr:col>
      <xdr:colOff>577850</xdr:colOff>
      <xdr:row>13</xdr:row>
      <xdr:rowOff>168275</xdr:rowOff>
    </xdr:to>
    <xdr:sp macro="" textlink="">
      <xdr:nvSpPr>
        <xdr:cNvPr id="32" name="Ellipse 31">
          <a:extLst>
            <a:ext uri="{FF2B5EF4-FFF2-40B4-BE49-F238E27FC236}">
              <a16:creationId xmlns:a16="http://schemas.microsoft.com/office/drawing/2014/main" id="{5C615227-3C89-4F1D-AA93-C9F659D445EA}"/>
            </a:ext>
          </a:extLst>
        </xdr:cNvPr>
        <xdr:cNvSpPr/>
      </xdr:nvSpPr>
      <xdr:spPr>
        <a:xfrm>
          <a:off x="5311775" y="2073275"/>
          <a:ext cx="1543050" cy="4476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571500</xdr:colOff>
      <xdr:row>14</xdr:row>
      <xdr:rowOff>0</xdr:rowOff>
    </xdr:from>
    <xdr:to>
      <xdr:col>8</xdr:col>
      <xdr:colOff>533400</xdr:colOff>
      <xdr:row>17</xdr:row>
      <xdr:rowOff>26989</xdr:rowOff>
    </xdr:to>
    <xdr:cxnSp macro="">
      <xdr:nvCxnSpPr>
        <xdr:cNvPr id="34" name="Gerader Verbinder 33">
          <a:extLst>
            <a:ext uri="{FF2B5EF4-FFF2-40B4-BE49-F238E27FC236}">
              <a16:creationId xmlns:a16="http://schemas.microsoft.com/office/drawing/2014/main" id="{B7DA8938-E6AE-4234-95F3-B74C7A1A51CB}"/>
            </a:ext>
          </a:extLst>
        </xdr:cNvPr>
        <xdr:cNvCxnSpPr>
          <a:stCxn id="37" idx="3"/>
        </xdr:cNvCxnSpPr>
      </xdr:nvCxnSpPr>
      <xdr:spPr>
        <a:xfrm flipV="1">
          <a:off x="1514475" y="2533650"/>
          <a:ext cx="4533900" cy="569914"/>
        </a:xfrm>
        <a:prstGeom prst="line">
          <a:avLst/>
        </a:prstGeom>
        <a:ln w="63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25400</xdr:colOff>
      <xdr:row>16</xdr:row>
      <xdr:rowOff>53976</xdr:rowOff>
    </xdr:from>
    <xdr:to>
      <xdr:col>2</xdr:col>
      <xdr:colOff>568325</xdr:colOff>
      <xdr:row>18</xdr:row>
      <xdr:rowOff>1</xdr:rowOff>
    </xdr:to>
    <xdr:sp macro="" textlink="">
      <xdr:nvSpPr>
        <xdr:cNvPr id="37" name="Textfeld 36">
          <a:extLst>
            <a:ext uri="{FF2B5EF4-FFF2-40B4-BE49-F238E27FC236}">
              <a16:creationId xmlns:a16="http://schemas.microsoft.com/office/drawing/2014/main" id="{D0AD12D0-090C-4258-9B31-F17049D49870}"/>
            </a:ext>
          </a:extLst>
        </xdr:cNvPr>
        <xdr:cNvSpPr txBox="1"/>
      </xdr:nvSpPr>
      <xdr:spPr>
        <a:xfrm>
          <a:off x="206375" y="2949576"/>
          <a:ext cx="1304925" cy="30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Bundesland wählen</a:t>
          </a:r>
        </a:p>
      </xdr:txBody>
    </xdr:sp>
    <xdr:clientData/>
  </xdr:twoCellAnchor>
  <xdr:twoCellAnchor>
    <xdr:from>
      <xdr:col>1</xdr:col>
      <xdr:colOff>0</xdr:colOff>
      <xdr:row>1</xdr:row>
      <xdr:rowOff>0</xdr:rowOff>
    </xdr:from>
    <xdr:to>
      <xdr:col>4</xdr:col>
      <xdr:colOff>749667</xdr:colOff>
      <xdr:row>2</xdr:row>
      <xdr:rowOff>173038</xdr:rowOff>
    </xdr:to>
    <xdr:sp macro="" textlink="">
      <xdr:nvSpPr>
        <xdr:cNvPr id="43" name="Textfeld 42">
          <a:extLst>
            <a:ext uri="{FF2B5EF4-FFF2-40B4-BE49-F238E27FC236}">
              <a16:creationId xmlns:a16="http://schemas.microsoft.com/office/drawing/2014/main" id="{3A393CA8-C13C-4F86-A011-31EDA197AD10}"/>
            </a:ext>
          </a:extLst>
        </xdr:cNvPr>
        <xdr:cNvSpPr txBox="1"/>
      </xdr:nvSpPr>
      <xdr:spPr>
        <a:xfrm>
          <a:off x="180975" y="180975"/>
          <a:ext cx="3035667" cy="3540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t>Gewünschte</a:t>
          </a:r>
          <a:r>
            <a:rPr lang="de-DE" sz="1600" baseline="0"/>
            <a:t> Parameter auswählen</a:t>
          </a:r>
          <a:endParaRPr lang="de-DE" sz="1600"/>
        </a:p>
      </xdr:txBody>
    </xdr:sp>
    <xdr:clientData/>
  </xdr:twoCellAnchor>
  <xdr:twoCellAnchor>
    <xdr:from>
      <xdr:col>2</xdr:col>
      <xdr:colOff>436807</xdr:colOff>
      <xdr:row>3</xdr:row>
      <xdr:rowOff>173830</xdr:rowOff>
    </xdr:from>
    <xdr:to>
      <xdr:col>3</xdr:col>
      <xdr:colOff>73269</xdr:colOff>
      <xdr:row>5</xdr:row>
      <xdr:rowOff>175052</xdr:rowOff>
    </xdr:to>
    <xdr:sp macro="" textlink="">
      <xdr:nvSpPr>
        <xdr:cNvPr id="44" name="Pfeil: nach unten 43">
          <a:extLst>
            <a:ext uri="{FF2B5EF4-FFF2-40B4-BE49-F238E27FC236}">
              <a16:creationId xmlns:a16="http://schemas.microsoft.com/office/drawing/2014/main" id="{1E534AE4-E20F-4BC3-9604-60C3AAC111AB}"/>
            </a:ext>
          </a:extLst>
        </xdr:cNvPr>
        <xdr:cNvSpPr/>
      </xdr:nvSpPr>
      <xdr:spPr>
        <a:xfrm>
          <a:off x="1379782" y="716755"/>
          <a:ext cx="398462" cy="363172"/>
        </a:xfrm>
        <a:prstGeom prst="downArrow">
          <a:avLst/>
        </a:prstGeom>
        <a:solidFill>
          <a:srgbClr val="FFFF0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17</xdr:col>
      <xdr:colOff>473075</xdr:colOff>
      <xdr:row>1</xdr:row>
      <xdr:rowOff>9525</xdr:rowOff>
    </xdr:from>
    <xdr:to>
      <xdr:col>20</xdr:col>
      <xdr:colOff>216694</xdr:colOff>
      <xdr:row>3</xdr:row>
      <xdr:rowOff>7938</xdr:rowOff>
    </xdr:to>
    <xdr:sp macro="" textlink="">
      <xdr:nvSpPr>
        <xdr:cNvPr id="45" name="Textfeld 44">
          <a:extLst>
            <a:ext uri="{FF2B5EF4-FFF2-40B4-BE49-F238E27FC236}">
              <a16:creationId xmlns:a16="http://schemas.microsoft.com/office/drawing/2014/main" id="{EBFB7E96-60CB-4CF2-B64D-96EDC655D385}"/>
            </a:ext>
          </a:extLst>
        </xdr:cNvPr>
        <xdr:cNvSpPr txBox="1"/>
      </xdr:nvSpPr>
      <xdr:spPr>
        <a:xfrm>
          <a:off x="12846050" y="190500"/>
          <a:ext cx="2029619" cy="3603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600"/>
            <a:t>Prognose berechnen</a:t>
          </a:r>
        </a:p>
      </xdr:txBody>
    </xdr:sp>
    <xdr:clientData/>
  </xdr:twoCellAnchor>
  <xdr:twoCellAnchor>
    <xdr:from>
      <xdr:col>18</xdr:col>
      <xdr:colOff>550862</xdr:colOff>
      <xdr:row>3</xdr:row>
      <xdr:rowOff>93662</xdr:rowOff>
    </xdr:from>
    <xdr:to>
      <xdr:col>19</xdr:col>
      <xdr:colOff>193674</xdr:colOff>
      <xdr:row>5</xdr:row>
      <xdr:rowOff>94884</xdr:rowOff>
    </xdr:to>
    <xdr:sp macro="" textlink="">
      <xdr:nvSpPr>
        <xdr:cNvPr id="46" name="Pfeil: nach unten 45">
          <a:extLst>
            <a:ext uri="{FF2B5EF4-FFF2-40B4-BE49-F238E27FC236}">
              <a16:creationId xmlns:a16="http://schemas.microsoft.com/office/drawing/2014/main" id="{2AA7BBD7-03CC-4F2F-984B-B24B706A9946}"/>
            </a:ext>
          </a:extLst>
        </xdr:cNvPr>
        <xdr:cNvSpPr/>
      </xdr:nvSpPr>
      <xdr:spPr>
        <a:xfrm>
          <a:off x="13685837" y="636587"/>
          <a:ext cx="404812" cy="363172"/>
        </a:xfrm>
        <a:prstGeom prst="downArrow">
          <a:avLst/>
        </a:prstGeom>
        <a:solidFill>
          <a:srgbClr val="FFFF00"/>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0</xdr:row>
      <xdr:rowOff>76201</xdr:rowOff>
    </xdr:from>
    <xdr:to>
      <xdr:col>13</xdr:col>
      <xdr:colOff>9526</xdr:colOff>
      <xdr:row>6</xdr:row>
      <xdr:rowOff>139701</xdr:rowOff>
    </xdr:to>
    <xdr:sp macro="" textlink="">
      <xdr:nvSpPr>
        <xdr:cNvPr id="2" name="Textfeld 1">
          <a:extLst>
            <a:ext uri="{FF2B5EF4-FFF2-40B4-BE49-F238E27FC236}">
              <a16:creationId xmlns:a16="http://schemas.microsoft.com/office/drawing/2014/main" id="{F735359D-29DD-9BA9-8F35-1721CD03B484}"/>
            </a:ext>
          </a:extLst>
        </xdr:cNvPr>
        <xdr:cNvSpPr txBox="1"/>
      </xdr:nvSpPr>
      <xdr:spPr>
        <a:xfrm>
          <a:off x="914400" y="76201"/>
          <a:ext cx="17021176" cy="968375"/>
        </a:xfrm>
        <a:prstGeom prst="rect">
          <a:avLst/>
        </a:prstGeom>
        <a:solidFill>
          <a:schemeClr val="tx2">
            <a:lumMod val="10000"/>
            <a:lumOff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b="1"/>
            <a:t>Wassersensibilität</a:t>
          </a:r>
          <a:r>
            <a:rPr lang="de-DE"/>
            <a:t> beschreibt die Empfindlichkeit einer Liegenschaft gegenüber wasserbezogenen Klimarisiken wie Starkregen und Hochwasser. Sie bewertet, inwieweit eine Liegenschaft durch veränderte Wasserverfügbarkeit oder Extremereignisse beeinträchtigt werden kann.</a:t>
          </a:r>
        </a:p>
        <a:p>
          <a:endParaRPr lang="de-DE" sz="1100" kern="1200"/>
        </a:p>
        <a:p>
          <a:r>
            <a:rPr lang="de-DE"/>
            <a:t>Bitte kreuzen Sie die Punkte an, die auf relevante Teile Ihrer Liegenschaft zutreffen. Die Bewertung erfolgt für drei Bereiche: </a:t>
          </a:r>
          <a:r>
            <a:rPr lang="de-DE" b="1"/>
            <a:t>Gebäude, Außengelände und die Menschen</a:t>
          </a:r>
          <a:r>
            <a:rPr lang="de-DE"/>
            <a:t>, die sich auf der Liegenschaft aufhalten. Da in der Regel nicht alle Aspekte auf die gesamte Liegenschaft zutreffen, sollten Sie diejenigen Punkte markieren, die für einen signifikanten Teil der Fläche, der Bausubstanz oder der Nutzung relevant sind. Einzelne, marginale Vorkommen ohne wesentlichen Einfluss auf die Gesamtbewertung sollten hingegen unberücksichtigt bleiben.</a:t>
          </a:r>
        </a:p>
      </xdr:txBody>
    </xdr:sp>
    <xdr:clientData/>
  </xdr:twoCellAnchor>
  <xdr:twoCellAnchor editAs="oneCell">
    <xdr:from>
      <xdr:col>2</xdr:col>
      <xdr:colOff>85725</xdr:colOff>
      <xdr:row>7</xdr:row>
      <xdr:rowOff>123825</xdr:rowOff>
    </xdr:from>
    <xdr:to>
      <xdr:col>2</xdr:col>
      <xdr:colOff>704850</xdr:colOff>
      <xdr:row>9</xdr:row>
      <xdr:rowOff>76200</xdr:rowOff>
    </xdr:to>
    <xdr:pic>
      <xdr:nvPicPr>
        <xdr:cNvPr id="7" name="Grafik 6" descr="Stadt Silhouette">
          <a:extLst>
            <a:ext uri="{FF2B5EF4-FFF2-40B4-BE49-F238E27FC236}">
              <a16:creationId xmlns:a16="http://schemas.microsoft.com/office/drawing/2014/main" id="{86F3A1A8-4DE1-4454-896B-038B07FF44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0" y="1390650"/>
          <a:ext cx="619125" cy="619125"/>
        </a:xfrm>
        <a:prstGeom prst="rect">
          <a:avLst/>
        </a:prstGeom>
      </xdr:spPr>
    </xdr:pic>
    <xdr:clientData/>
  </xdr:twoCellAnchor>
  <xdr:twoCellAnchor editAs="oneCell">
    <xdr:from>
      <xdr:col>7</xdr:col>
      <xdr:colOff>161925</xdr:colOff>
      <xdr:row>7</xdr:row>
      <xdr:rowOff>171450</xdr:rowOff>
    </xdr:from>
    <xdr:to>
      <xdr:col>7</xdr:col>
      <xdr:colOff>668937</xdr:colOff>
      <xdr:row>9</xdr:row>
      <xdr:rowOff>12699</xdr:rowOff>
    </xdr:to>
    <xdr:pic>
      <xdr:nvPicPr>
        <xdr:cNvPr id="8" name="Grafik 7" descr="Laubbaum Silhouette">
          <a:extLst>
            <a:ext uri="{FF2B5EF4-FFF2-40B4-BE49-F238E27FC236}">
              <a16:creationId xmlns:a16="http://schemas.microsoft.com/office/drawing/2014/main" id="{2659F19C-FAE1-461E-B75F-B885612BAD8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010650" y="1438275"/>
          <a:ext cx="507012" cy="504824"/>
        </a:xfrm>
        <a:prstGeom prst="rect">
          <a:avLst/>
        </a:prstGeom>
      </xdr:spPr>
    </xdr:pic>
    <xdr:clientData/>
  </xdr:twoCellAnchor>
  <xdr:twoCellAnchor editAs="oneCell">
    <xdr:from>
      <xdr:col>12</xdr:col>
      <xdr:colOff>114300</xdr:colOff>
      <xdr:row>7</xdr:row>
      <xdr:rowOff>114300</xdr:rowOff>
    </xdr:from>
    <xdr:to>
      <xdr:col>12</xdr:col>
      <xdr:colOff>733425</xdr:colOff>
      <xdr:row>9</xdr:row>
      <xdr:rowOff>68865</xdr:rowOff>
    </xdr:to>
    <xdr:pic>
      <xdr:nvPicPr>
        <xdr:cNvPr id="9" name="Grafik 8" descr="Universeller Zugriff Silhouette">
          <a:extLst>
            <a:ext uri="{FF2B5EF4-FFF2-40B4-BE49-F238E27FC236}">
              <a16:creationId xmlns:a16="http://schemas.microsoft.com/office/drawing/2014/main" id="{D8AA43A7-B549-43D7-8843-05FE5E26812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087475" y="1381125"/>
          <a:ext cx="615950" cy="618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76199</xdr:rowOff>
    </xdr:from>
    <xdr:to>
      <xdr:col>13</xdr:col>
      <xdr:colOff>0</xdr:colOff>
      <xdr:row>6</xdr:row>
      <xdr:rowOff>161924</xdr:rowOff>
    </xdr:to>
    <xdr:sp macro="" textlink="">
      <xdr:nvSpPr>
        <xdr:cNvPr id="2" name="Textfeld 1">
          <a:extLst>
            <a:ext uri="{FF2B5EF4-FFF2-40B4-BE49-F238E27FC236}">
              <a16:creationId xmlns:a16="http://schemas.microsoft.com/office/drawing/2014/main" id="{2DD1BA36-CDC8-4CBF-A96F-7043208CB08C}"/>
            </a:ext>
          </a:extLst>
        </xdr:cNvPr>
        <xdr:cNvSpPr txBox="1"/>
      </xdr:nvSpPr>
      <xdr:spPr>
        <a:xfrm>
          <a:off x="171450" y="76199"/>
          <a:ext cx="14611350" cy="1171575"/>
        </a:xfrm>
        <a:prstGeom prst="rect">
          <a:avLst/>
        </a:prstGeom>
        <a:solidFill>
          <a:schemeClr val="tx2">
            <a:lumMod val="10000"/>
            <a:lumOff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b="1"/>
            <a:t>Hitzesensibilität</a:t>
          </a:r>
          <a:r>
            <a:rPr lang="de-DE"/>
            <a:t> beschreibt die Empfindlichkeit einer Liegenschaft gegenüber hitzebedingten Klimarisiken wie steigenden Durchschnittstemperaturen, Hitzewellen oder mangelnder nächtlicher Abkühlung. Sie bewertet, inwieweit Gebäude, Außenflächen und die dort befindlichen Menschen durch erhöhte Temperaturen beeinträchtigt werden.</a:t>
          </a:r>
        </a:p>
        <a:p>
          <a:endParaRPr lang="de-DE"/>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Bitte kreuzen Sie die Punkte an, die auf relevante Teile Ihrer Liegenschaft zutreffen. Die Bewertung erfolgt für drei Bereiche: </a:t>
          </a:r>
          <a:r>
            <a:rPr lang="de-DE" sz="1100" b="1">
              <a:solidFill>
                <a:schemeClr val="dk1"/>
              </a:solidFill>
              <a:effectLst/>
              <a:latin typeface="+mn-lt"/>
              <a:ea typeface="+mn-ea"/>
              <a:cs typeface="+mn-cs"/>
            </a:rPr>
            <a:t>Gebäude, Außengelände und die Menschen</a:t>
          </a:r>
          <a:r>
            <a:rPr lang="de-DE" sz="1100">
              <a:solidFill>
                <a:schemeClr val="dk1"/>
              </a:solidFill>
              <a:effectLst/>
              <a:latin typeface="+mn-lt"/>
              <a:ea typeface="+mn-ea"/>
              <a:cs typeface="+mn-cs"/>
            </a:rPr>
            <a:t>, die sich auf der Liegenschaft aufhalten. Da in der Regel nicht alle Aspekte auf die gesamte Liegenschaft zutreffen, sollten Sie diejenigen Punkte markieren, die für einen signifikanten Teil der Fläche, der Bausubstanz oder der Nutzung relevant sind. Einzelne, marginale Vorkommen ohne wesentlichen Einfluss auf die Gesamtbewertung sollten hingegen unberücksichtigt bleiben.</a:t>
          </a:r>
          <a:endParaRPr lang="de-DE">
            <a:effectLst/>
          </a:endParaRPr>
        </a:p>
        <a:p>
          <a:endParaRPr lang="de-DE"/>
        </a:p>
      </xdr:txBody>
    </xdr:sp>
    <xdr:clientData/>
  </xdr:twoCellAnchor>
  <xdr:twoCellAnchor editAs="oneCell">
    <xdr:from>
      <xdr:col>2</xdr:col>
      <xdr:colOff>66675</xdr:colOff>
      <xdr:row>7</xdr:row>
      <xdr:rowOff>142875</xdr:rowOff>
    </xdr:from>
    <xdr:to>
      <xdr:col>2</xdr:col>
      <xdr:colOff>682625</xdr:colOff>
      <xdr:row>9</xdr:row>
      <xdr:rowOff>95250</xdr:rowOff>
    </xdr:to>
    <xdr:pic>
      <xdr:nvPicPr>
        <xdr:cNvPr id="7" name="Grafik 6" descr="Stadt Silhouette">
          <a:extLst>
            <a:ext uri="{FF2B5EF4-FFF2-40B4-BE49-F238E27FC236}">
              <a16:creationId xmlns:a16="http://schemas.microsoft.com/office/drawing/2014/main" id="{89F14166-B338-6A77-4EA0-C03B80A30B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47950" y="1409700"/>
          <a:ext cx="615950" cy="619125"/>
        </a:xfrm>
        <a:prstGeom prst="rect">
          <a:avLst/>
        </a:prstGeom>
      </xdr:spPr>
    </xdr:pic>
    <xdr:clientData/>
  </xdr:twoCellAnchor>
  <xdr:twoCellAnchor editAs="oneCell">
    <xdr:from>
      <xdr:col>7</xdr:col>
      <xdr:colOff>149225</xdr:colOff>
      <xdr:row>7</xdr:row>
      <xdr:rowOff>171451</xdr:rowOff>
    </xdr:from>
    <xdr:to>
      <xdr:col>7</xdr:col>
      <xdr:colOff>656237</xdr:colOff>
      <xdr:row>9</xdr:row>
      <xdr:rowOff>6350</xdr:rowOff>
    </xdr:to>
    <xdr:pic>
      <xdr:nvPicPr>
        <xdr:cNvPr id="9" name="Grafik 8" descr="Laubbaum Silhouette">
          <a:extLst>
            <a:ext uri="{FF2B5EF4-FFF2-40B4-BE49-F238E27FC236}">
              <a16:creationId xmlns:a16="http://schemas.microsoft.com/office/drawing/2014/main" id="{0002E966-C140-AA71-74BF-BA1AE3D8A94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35925" y="1438276"/>
          <a:ext cx="510187" cy="504824"/>
        </a:xfrm>
        <a:prstGeom prst="rect">
          <a:avLst/>
        </a:prstGeom>
      </xdr:spPr>
    </xdr:pic>
    <xdr:clientData/>
  </xdr:twoCellAnchor>
  <xdr:twoCellAnchor editAs="oneCell">
    <xdr:from>
      <xdr:col>12</xdr:col>
      <xdr:colOff>92075</xdr:colOff>
      <xdr:row>7</xdr:row>
      <xdr:rowOff>123824</xdr:rowOff>
    </xdr:from>
    <xdr:to>
      <xdr:col>12</xdr:col>
      <xdr:colOff>711200</xdr:colOff>
      <xdr:row>9</xdr:row>
      <xdr:rowOff>78389</xdr:rowOff>
    </xdr:to>
    <xdr:pic>
      <xdr:nvPicPr>
        <xdr:cNvPr id="11" name="Grafik 10" descr="Universeller Zugriff Silhouette">
          <a:extLst>
            <a:ext uri="{FF2B5EF4-FFF2-40B4-BE49-F238E27FC236}">
              <a16:creationId xmlns:a16="http://schemas.microsoft.com/office/drawing/2014/main" id="{13D90425-5474-8C3E-F435-FC3ED165620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112875" y="1390649"/>
          <a:ext cx="622300" cy="6213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235303</xdr:colOff>
      <xdr:row>0</xdr:row>
      <xdr:rowOff>119592</xdr:rowOff>
    </xdr:from>
    <xdr:to>
      <xdr:col>12</xdr:col>
      <xdr:colOff>95603</xdr:colOff>
      <xdr:row>6</xdr:row>
      <xdr:rowOff>33867</xdr:rowOff>
    </xdr:to>
    <xdr:sp macro="" textlink="">
      <xdr:nvSpPr>
        <xdr:cNvPr id="2" name="Textfeld 1">
          <a:extLst>
            <a:ext uri="{FF2B5EF4-FFF2-40B4-BE49-F238E27FC236}">
              <a16:creationId xmlns:a16="http://schemas.microsoft.com/office/drawing/2014/main" id="{5EB0CF9A-7D82-414A-808F-AB45003EBB3A}"/>
            </a:ext>
          </a:extLst>
        </xdr:cNvPr>
        <xdr:cNvSpPr txBox="1"/>
      </xdr:nvSpPr>
      <xdr:spPr>
        <a:xfrm>
          <a:off x="235303" y="119592"/>
          <a:ext cx="12286897" cy="10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Dieses Datenblatt erfasst naturbasierte Anpassungsmaßnahmen und deren Status auf Ihrer Liegenschaft. Dabei wird bewertet, ob diese bereits vorhanden sind, ausgebaut werden können, noch nicht umgesetzt wurden oder aufgrund standortspezifischer Gegebenheiten nicht realisierbar sind.</a:t>
          </a:r>
        </a:p>
        <a:p>
          <a:endParaRPr lang="de-DE"/>
        </a:p>
        <a:p>
          <a:r>
            <a:rPr lang="de-DE"/>
            <a:t>Es ist zu beachten, dass darüber hinaus technische Anpassungsmaßnahmen existieren, beispielsweise Klimaanlagen zur Minderung von Hitzebelastung oder künstliche Dämme als Hochwasserschutz. Diese werden in dieser Analyse bewusst nicht berücksichtigt, da sie zwar die Anpassungsfähigkeit einer Liegenschaft erhöhen können, jedoch keinen Beitrag zur Förderung der biologischen Vielfalt leisten.</a:t>
          </a:r>
        </a:p>
        <a:p>
          <a:endParaRPr lang="de-DE" sz="1100" kern="1200"/>
        </a:p>
      </xdr:txBody>
    </xdr:sp>
    <xdr:clientData/>
  </xdr:twoCellAnchor>
  <xdr:twoCellAnchor>
    <xdr:from>
      <xdr:col>11</xdr:col>
      <xdr:colOff>608542</xdr:colOff>
      <xdr:row>7</xdr:row>
      <xdr:rowOff>493888</xdr:rowOff>
    </xdr:from>
    <xdr:to>
      <xdr:col>18</xdr:col>
      <xdr:colOff>185208</xdr:colOff>
      <xdr:row>19</xdr:row>
      <xdr:rowOff>70555</xdr:rowOff>
    </xdr:to>
    <xdr:sp macro="" textlink="">
      <xdr:nvSpPr>
        <xdr:cNvPr id="3" name="Textfeld 2">
          <a:extLst>
            <a:ext uri="{FF2B5EF4-FFF2-40B4-BE49-F238E27FC236}">
              <a16:creationId xmlns:a16="http://schemas.microsoft.com/office/drawing/2014/main" id="{E78792C5-0307-2D7D-BEFC-F1520357B99D}"/>
            </a:ext>
          </a:extLst>
        </xdr:cNvPr>
        <xdr:cNvSpPr txBox="1"/>
      </xdr:nvSpPr>
      <xdr:spPr>
        <a:xfrm>
          <a:off x="12038542" y="1790346"/>
          <a:ext cx="4885972" cy="348368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400" b="1" baseline="0">
              <a:solidFill>
                <a:schemeClr val="dk1"/>
              </a:solidFill>
              <a:latin typeface="+mn-lt"/>
              <a:ea typeface="+mn-ea"/>
              <a:cs typeface="+mn-cs"/>
            </a:rPr>
            <a:t>          </a:t>
          </a:r>
        </a:p>
        <a:p>
          <a:pPr marL="0" indent="0"/>
          <a:r>
            <a:rPr lang="de-DE" sz="1400" b="1" baseline="0">
              <a:solidFill>
                <a:schemeClr val="dk1"/>
              </a:solidFill>
              <a:latin typeface="+mn-lt"/>
              <a:ea typeface="+mn-ea"/>
              <a:cs typeface="+mn-cs"/>
            </a:rPr>
            <a:t>           </a:t>
          </a:r>
          <a:r>
            <a:rPr lang="de-DE" sz="1400" b="1">
              <a:solidFill>
                <a:schemeClr val="dk1"/>
              </a:solidFill>
              <a:latin typeface="+mn-lt"/>
              <a:ea typeface="+mn-ea"/>
              <a:cs typeface="+mn-cs"/>
            </a:rPr>
            <a:t>Infobox:</a:t>
          </a:r>
          <a:r>
            <a:rPr lang="de-DE" sz="1400" b="1" baseline="0">
              <a:solidFill>
                <a:schemeClr val="dk1"/>
              </a:solidFill>
              <a:latin typeface="+mn-lt"/>
              <a:ea typeface="+mn-ea"/>
              <a:cs typeface="+mn-cs"/>
            </a:rPr>
            <a:t> Arten- und Lebensraumvielfalt</a:t>
          </a:r>
          <a:endParaRPr lang="de-DE" sz="1400" b="1">
            <a:solidFill>
              <a:schemeClr val="dk1"/>
            </a:solidFill>
            <a:latin typeface="+mn-lt"/>
            <a:ea typeface="+mn-ea"/>
            <a:cs typeface="+mn-cs"/>
          </a:endParaRPr>
        </a:p>
        <a:p>
          <a:pPr marL="0" indent="0"/>
          <a:endParaRPr lang="de-DE" sz="1100">
            <a:solidFill>
              <a:schemeClr val="dk1"/>
            </a:solidFill>
            <a:latin typeface="+mn-lt"/>
            <a:ea typeface="+mn-ea"/>
            <a:cs typeface="+mn-cs"/>
          </a:endParaRPr>
        </a:p>
        <a:p>
          <a:pPr marL="0" indent="0"/>
          <a:r>
            <a:rPr lang="de-DE" sz="1100">
              <a:solidFill>
                <a:schemeClr val="dk1"/>
              </a:solidFill>
              <a:latin typeface="+mn-lt"/>
              <a:ea typeface="+mn-ea"/>
              <a:cs typeface="+mn-cs"/>
            </a:rPr>
            <a:t>Artenvielfalt beschreibt die Vielzahl an Pflanzen- und Tierarten in einem Gebiet. Sie sorgt für funktionierende Ökosysteme, indem sie z.B.  Bestäubung, Schädlingskontrolle und Bodenfruchtbarkeit unterstützt. Lebensraumvielfalt bedeutet, dass unterschiedliche Strukturen wie Wiesen, Hecken, Wasserflächen oder Wälder auf engem Raum zusammenkommen. Je mehr verschiedene Lebensräume vorhanden sind, desto mehr Arten können sich ansiedeln und desto stabiler ist das Ökosystem. (NABU,</a:t>
          </a:r>
          <a:r>
            <a:rPr lang="de-DE" sz="1100" baseline="0">
              <a:solidFill>
                <a:schemeClr val="dk1"/>
              </a:solidFill>
              <a:latin typeface="+mn-lt"/>
              <a:ea typeface="+mn-ea"/>
              <a:cs typeface="+mn-cs"/>
            </a:rPr>
            <a:t> n.d.</a:t>
          </a:r>
          <a:r>
            <a:rPr lang="de-DE" sz="1100">
              <a:solidFill>
                <a:schemeClr val="dk1"/>
              </a:solidFill>
              <a:latin typeface="+mn-lt"/>
              <a:ea typeface="+mn-ea"/>
              <a:cs typeface="+mn-cs"/>
            </a:rPr>
            <a:t>)</a:t>
          </a:r>
        </a:p>
        <a:p>
          <a:pPr marL="0" indent="0"/>
          <a:endParaRPr lang="de-DE"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a:t>Eine hohe Biodiversität auf Firmengeländen erhöht deren Anpassungsfähigkeit an den Klimawandel. Unterschiedliche Pflanzenarten reagieren unterschiedlich auf extreme Wetterbedingungen wie Hitze, Trockenheit oder Starkregen. Wenn eine Art ausfällt, können andere deren Funktion übernehmen, sodass das ökologische Gleichgewicht erhalten bleibt. Dies trägt dazu bei, Flächen auch unter sich verändernden Klimabedingungen funktionsfähig zu halten und reduziert langfristig den Pflegeaufwand.</a:t>
          </a:r>
          <a:r>
            <a:rPr lang="de-DE" baseline="0"/>
            <a:t> </a:t>
          </a:r>
          <a:r>
            <a:rPr lang="de-DE" sz="1100">
              <a:solidFill>
                <a:schemeClr val="dk1"/>
              </a:solidFill>
              <a:latin typeface="+mn-lt"/>
              <a:ea typeface="+mn-ea"/>
              <a:cs typeface="+mn-cs"/>
            </a:rPr>
            <a:t>(BfN, 2024)</a:t>
          </a:r>
        </a:p>
        <a:p>
          <a:endParaRPr lang="de-DE" sz="1100"/>
        </a:p>
      </xdr:txBody>
    </xdr:sp>
    <xdr:clientData/>
  </xdr:twoCellAnchor>
  <xdr:twoCellAnchor editAs="oneCell">
    <xdr:from>
      <xdr:col>11</xdr:col>
      <xdr:colOff>687919</xdr:colOff>
      <xdr:row>7</xdr:row>
      <xdr:rowOff>687919</xdr:rowOff>
    </xdr:from>
    <xdr:to>
      <xdr:col>12</xdr:col>
      <xdr:colOff>246947</xdr:colOff>
      <xdr:row>8</xdr:row>
      <xdr:rowOff>237421</xdr:rowOff>
    </xdr:to>
    <xdr:pic>
      <xdr:nvPicPr>
        <xdr:cNvPr id="5" name="Grafik 4" descr="Lichter an mit einfarbiger Füllung">
          <a:extLst>
            <a:ext uri="{FF2B5EF4-FFF2-40B4-BE49-F238E27FC236}">
              <a16:creationId xmlns:a16="http://schemas.microsoft.com/office/drawing/2014/main" id="{6FD5F54B-956D-D3CB-ECC2-7CABC822DEB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117919" y="1984377"/>
          <a:ext cx="317500" cy="31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9524</xdr:colOff>
      <xdr:row>0</xdr:row>
      <xdr:rowOff>171450</xdr:rowOff>
    </xdr:from>
    <xdr:to>
      <xdr:col>12</xdr:col>
      <xdr:colOff>22951</xdr:colOff>
      <xdr:row>8</xdr:row>
      <xdr:rowOff>133350</xdr:rowOff>
    </xdr:to>
    <xdr:sp macro="" textlink="">
      <xdr:nvSpPr>
        <xdr:cNvPr id="2" name="Textfeld 1">
          <a:extLst>
            <a:ext uri="{FF2B5EF4-FFF2-40B4-BE49-F238E27FC236}">
              <a16:creationId xmlns:a16="http://schemas.microsoft.com/office/drawing/2014/main" id="{806A0542-CBA1-911B-E1F5-7F8B8AF7C92D}"/>
            </a:ext>
          </a:extLst>
        </xdr:cNvPr>
        <xdr:cNvSpPr txBox="1"/>
      </xdr:nvSpPr>
      <xdr:spPr>
        <a:xfrm>
          <a:off x="147235" y="171450"/>
          <a:ext cx="15437041" cy="1430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a:t>Dieses Datenblatt zeigt die Ergebnisse der Vulnerabilitätsanalyse. Die potenziellen Auswirkungen des Klimawandels auf Ihr Firmengelände ergeben sich aus der Kombination von Exposition und Sensibilität im gewählten Zeitraum.</a:t>
          </a:r>
        </a:p>
        <a:p>
          <a:endParaRPr lang="de-DE"/>
        </a:p>
        <a:p>
          <a:r>
            <a:rPr lang="de-DE"/>
            <a:t>Darunter finden Sie eine Einschätzung Ihrer Anpassungsfähigkeit. Falls Sie häufig „nicht sicher“ ausgewählt haben, gehen wir optimistisch davon aus, dass eine Anpassungsfähigkeit besteht. Dies kann jedoch die Ergebnisse verfälschen. Wir empfehlen daher, sich mit den jeweiligen Punkten näher zu befassen und eine der anderen vier Auswahlmöglichkeiten zu wählen.</a:t>
          </a:r>
        </a:p>
        <a:p>
          <a:endParaRPr lang="de-DE"/>
        </a:p>
        <a:p>
          <a:r>
            <a:rPr lang="de-DE"/>
            <a:t>Im grünen Kasten sehen Sie unsere empfohlenen Maßnahmen. Bitte beachten Sie, dass es sich hierbei um Klimaanpassungsmaßnahmen handelt, die gleichzeitig die Biodiversität auf Ihrem Firmengelände fördern. Technische Anpassungsmaßnahmen sind in dieser Auswertung nicht berücksichtigt.</a:t>
          </a:r>
        </a:p>
      </xdr:txBody>
    </xdr:sp>
    <xdr:clientData/>
  </xdr:twoCellAnchor>
  <xdr:twoCellAnchor>
    <xdr:from>
      <xdr:col>11</xdr:col>
      <xdr:colOff>3764281</xdr:colOff>
      <xdr:row>27</xdr:row>
      <xdr:rowOff>68855</xdr:rowOff>
    </xdr:from>
    <xdr:to>
      <xdr:col>11</xdr:col>
      <xdr:colOff>3810000</xdr:colOff>
      <xdr:row>27</xdr:row>
      <xdr:rowOff>114574</xdr:rowOff>
    </xdr:to>
    <xdr:sp macro="" textlink="">
      <xdr:nvSpPr>
        <xdr:cNvPr id="3" name="Textfeld 2">
          <a:extLst>
            <a:ext uri="{FF2B5EF4-FFF2-40B4-BE49-F238E27FC236}">
              <a16:creationId xmlns:a16="http://schemas.microsoft.com/office/drawing/2014/main" id="{1F846878-268F-9CCD-238D-F2DDDA0F41D4}"/>
            </a:ext>
          </a:extLst>
        </xdr:cNvPr>
        <xdr:cNvSpPr txBox="1"/>
      </xdr:nvSpPr>
      <xdr:spPr>
        <a:xfrm>
          <a:off x="14035215" y="508382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4</xdr:col>
      <xdr:colOff>29299</xdr:colOff>
      <xdr:row>22</xdr:row>
      <xdr:rowOff>114758</xdr:rowOff>
    </xdr:from>
    <xdr:to>
      <xdr:col>9</xdr:col>
      <xdr:colOff>504940</xdr:colOff>
      <xdr:row>28</xdr:row>
      <xdr:rowOff>98158</xdr:rowOff>
    </xdr:to>
    <xdr:sp macro="" textlink="">
      <xdr:nvSpPr>
        <xdr:cNvPr id="5" name="Pfeil: nach rechts 4">
          <a:extLst>
            <a:ext uri="{FF2B5EF4-FFF2-40B4-BE49-F238E27FC236}">
              <a16:creationId xmlns:a16="http://schemas.microsoft.com/office/drawing/2014/main" id="{17F5A570-23A6-90E8-68BE-354B600C2EE6}"/>
            </a:ext>
          </a:extLst>
        </xdr:cNvPr>
        <xdr:cNvSpPr/>
      </xdr:nvSpPr>
      <xdr:spPr>
        <a:xfrm>
          <a:off x="5618064" y="4200180"/>
          <a:ext cx="4262689" cy="1096562"/>
        </a:xfrm>
        <a:prstGeom prst="rightArrow">
          <a:avLst/>
        </a:prstGeom>
        <a:solidFill>
          <a:schemeClr val="bg1">
            <a:lumMod val="95000"/>
          </a:schemeClr>
        </a:solidFill>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de-DE" sz="1100">
              <a:solidFill>
                <a:schemeClr val="tx1"/>
              </a:solidFill>
            </a:rPr>
            <a:t>Diese</a:t>
          </a:r>
          <a:r>
            <a:rPr lang="de-DE" sz="1100" baseline="0">
              <a:solidFill>
                <a:schemeClr val="tx1"/>
              </a:solidFill>
            </a:rPr>
            <a:t> Maßnahmen helfen, die Sensibilität ihres Standortes zu verringern.</a:t>
          </a:r>
          <a:endParaRPr lang="de-DE" sz="1100">
            <a:solidFill>
              <a:schemeClr val="tx1"/>
            </a:solidFill>
          </a:endParaRPr>
        </a:p>
      </xdr:txBody>
    </xdr:sp>
    <xdr:clientData/>
  </xdr:twoCellAnchor>
  <xdr:twoCellAnchor>
    <xdr:from>
      <xdr:col>4</xdr:col>
      <xdr:colOff>34427</xdr:colOff>
      <xdr:row>13</xdr:row>
      <xdr:rowOff>75205</xdr:rowOff>
    </xdr:from>
    <xdr:to>
      <xdr:col>8</xdr:col>
      <xdr:colOff>622873</xdr:colOff>
      <xdr:row>18</xdr:row>
      <xdr:rowOff>45903</xdr:rowOff>
    </xdr:to>
    <xdr:sp macro="" textlink="">
      <xdr:nvSpPr>
        <xdr:cNvPr id="6" name="Textfeld 5">
          <a:extLst>
            <a:ext uri="{FF2B5EF4-FFF2-40B4-BE49-F238E27FC236}">
              <a16:creationId xmlns:a16="http://schemas.microsoft.com/office/drawing/2014/main" id="{D2792D47-BD5F-65BD-390E-1C58B4451CF9}"/>
            </a:ext>
          </a:extLst>
        </xdr:cNvPr>
        <xdr:cNvSpPr txBox="1"/>
      </xdr:nvSpPr>
      <xdr:spPr>
        <a:xfrm>
          <a:off x="5623192" y="2485145"/>
          <a:ext cx="3618085" cy="888770"/>
        </a:xfrm>
        <a:prstGeom prst="rect">
          <a:avLst/>
        </a:prstGeom>
        <a:solidFill>
          <a:schemeClr val="bg1">
            <a:lumMod val="95000"/>
          </a:schemeClr>
        </a:solidFill>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e-DE" sz="1100">
              <a:solidFill>
                <a:schemeClr val="tx1"/>
              </a:solidFill>
              <a:latin typeface="+mn-lt"/>
              <a:ea typeface="+mn-ea"/>
              <a:cs typeface="+mn-cs"/>
            </a:rPr>
            <a:t>An</a:t>
          </a:r>
          <a:r>
            <a:rPr lang="de-DE" sz="1100" baseline="0">
              <a:solidFill>
                <a:schemeClr val="tx1"/>
              </a:solidFill>
              <a:latin typeface="+mn-lt"/>
              <a:ea typeface="+mn-ea"/>
              <a:cs typeface="+mn-cs"/>
            </a:rPr>
            <a:t> der Exposition ihres Standortes können sie nicht viel ändern. Deshalb gilt es die Sensibilität zu verringern, um so eine höhere Resilienz gegenüber dem Klimawandel aufzubauen.</a:t>
          </a:r>
          <a:endParaRPr lang="de-DE" sz="1100">
            <a:solidFill>
              <a:schemeClr val="tx1"/>
            </a:solidFill>
            <a:latin typeface="+mn-lt"/>
            <a:ea typeface="+mn-ea"/>
            <a:cs typeface="+mn-cs"/>
          </a:endParaRPr>
        </a:p>
      </xdr:txBody>
    </xdr:sp>
    <xdr:clientData/>
  </xdr:twoCellAnchor>
  <xdr:twoCellAnchor>
    <xdr:from>
      <xdr:col>4</xdr:col>
      <xdr:colOff>28077</xdr:colOff>
      <xdr:row>30</xdr:row>
      <xdr:rowOff>172139</xdr:rowOff>
    </xdr:from>
    <xdr:to>
      <xdr:col>8</xdr:col>
      <xdr:colOff>629223</xdr:colOff>
      <xdr:row>35</xdr:row>
      <xdr:rowOff>37603</xdr:rowOff>
    </xdr:to>
    <xdr:sp macro="" textlink="">
      <xdr:nvSpPr>
        <xdr:cNvPr id="7" name="Textfeld 6">
          <a:extLst>
            <a:ext uri="{FF2B5EF4-FFF2-40B4-BE49-F238E27FC236}">
              <a16:creationId xmlns:a16="http://schemas.microsoft.com/office/drawing/2014/main" id="{6988192E-E8DC-4198-84C6-034B0BD39EC1}"/>
            </a:ext>
          </a:extLst>
        </xdr:cNvPr>
        <xdr:cNvSpPr txBox="1"/>
      </xdr:nvSpPr>
      <xdr:spPr>
        <a:xfrm>
          <a:off x="5616842" y="5749428"/>
          <a:ext cx="3630785" cy="817964"/>
        </a:xfrm>
        <a:prstGeom prst="rect">
          <a:avLst/>
        </a:prstGeom>
        <a:solidFill>
          <a:schemeClr val="bg1">
            <a:lumMod val="95000"/>
          </a:schemeClr>
        </a:solidFill>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e-DE" sz="1100">
              <a:solidFill>
                <a:schemeClr val="tx1"/>
              </a:solidFill>
              <a:latin typeface="+mn-lt"/>
              <a:ea typeface="+mn-ea"/>
              <a:cs typeface="+mn-cs"/>
            </a:rPr>
            <a:t>Je</a:t>
          </a:r>
          <a:r>
            <a:rPr lang="de-DE" sz="1100" baseline="0">
              <a:solidFill>
                <a:schemeClr val="tx1"/>
              </a:solidFill>
              <a:latin typeface="+mn-lt"/>
              <a:ea typeface="+mn-ea"/>
              <a:cs typeface="+mn-cs"/>
            </a:rPr>
            <a:t> höher die Anpassungsfähigkeit Ihres Standortes, desto leichter wird es für Sie, die von uns vorgeschlagenen Maßnahmen erfolgreich umzusetzten.</a:t>
          </a:r>
          <a:endParaRPr lang="de-DE" sz="1100">
            <a:solidFill>
              <a:schemeClr val="tx1"/>
            </a:solidFill>
            <a:latin typeface="+mn-lt"/>
            <a:ea typeface="+mn-ea"/>
            <a:cs typeface="+mn-cs"/>
          </a:endParaRPr>
        </a:p>
      </xdr:txBody>
    </xdr:sp>
    <xdr:clientData/>
  </xdr:twoCellAnchor>
  <xdr:twoCellAnchor>
    <xdr:from>
      <xdr:col>11</xdr:col>
      <xdr:colOff>734153</xdr:colOff>
      <xdr:row>11</xdr:row>
      <xdr:rowOff>0</xdr:rowOff>
    </xdr:from>
    <xdr:to>
      <xdr:col>17</xdr:col>
      <xdr:colOff>0</xdr:colOff>
      <xdr:row>14</xdr:row>
      <xdr:rowOff>0</xdr:rowOff>
    </xdr:to>
    <xdr:sp macro="" textlink="">
      <xdr:nvSpPr>
        <xdr:cNvPr id="9" name="Textfeld 8">
          <a:extLst>
            <a:ext uri="{FF2B5EF4-FFF2-40B4-BE49-F238E27FC236}">
              <a16:creationId xmlns:a16="http://schemas.microsoft.com/office/drawing/2014/main" id="{EA76BF78-6325-E5DC-BB25-C639FAD7B424}"/>
            </a:ext>
          </a:extLst>
        </xdr:cNvPr>
        <xdr:cNvSpPr txBox="1"/>
      </xdr:nvSpPr>
      <xdr:spPr>
        <a:xfrm>
          <a:off x="11732353" y="1955800"/>
          <a:ext cx="3837847" cy="571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400" b="1"/>
            <a:t>Naturbasierte Maßnahmen</a:t>
          </a:r>
          <a:r>
            <a:rPr lang="de-DE" sz="1400" b="1" baseline="0"/>
            <a:t> zur Verringerung der Hitzesensibilität</a:t>
          </a:r>
          <a:endParaRPr lang="de-DE" sz="1400" b="1"/>
        </a:p>
      </xdr:txBody>
    </xdr:sp>
    <xdr:clientData/>
  </xdr:twoCellAnchor>
  <xdr:twoCellAnchor editAs="oneCell">
    <xdr:from>
      <xdr:col>14</xdr:col>
      <xdr:colOff>28256</xdr:colOff>
      <xdr:row>6</xdr:row>
      <xdr:rowOff>76200</xdr:rowOff>
    </xdr:from>
    <xdr:to>
      <xdr:col>14</xdr:col>
      <xdr:colOff>754606</xdr:colOff>
      <xdr:row>10</xdr:row>
      <xdr:rowOff>92540</xdr:rowOff>
    </xdr:to>
    <xdr:pic>
      <xdr:nvPicPr>
        <xdr:cNvPr id="10" name="Grafik 9" descr="Hohe Temperatur Silhouette">
          <a:extLst>
            <a:ext uri="{FF2B5EF4-FFF2-40B4-BE49-F238E27FC236}">
              <a16:creationId xmlns:a16="http://schemas.microsoft.com/office/drawing/2014/main" id="{B0CA9D7D-7E8A-41A9-98EB-8CA1803BADF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12456" y="1143000"/>
          <a:ext cx="723175" cy="727540"/>
        </a:xfrm>
        <a:prstGeom prst="rect">
          <a:avLst/>
        </a:prstGeom>
      </xdr:spPr>
    </xdr:pic>
    <xdr:clientData/>
  </xdr:twoCellAnchor>
  <xdr:twoCellAnchor>
    <xdr:from>
      <xdr:col>18</xdr:col>
      <xdr:colOff>0</xdr:colOff>
      <xdr:row>10</xdr:row>
      <xdr:rowOff>161925</xdr:rowOff>
    </xdr:from>
    <xdr:to>
      <xdr:col>22</xdr:col>
      <xdr:colOff>752475</xdr:colOff>
      <xdr:row>14</xdr:row>
      <xdr:rowOff>25400</xdr:rowOff>
    </xdr:to>
    <xdr:sp macro="" textlink="">
      <xdr:nvSpPr>
        <xdr:cNvPr id="11" name="Textfeld 10">
          <a:extLst>
            <a:ext uri="{FF2B5EF4-FFF2-40B4-BE49-F238E27FC236}">
              <a16:creationId xmlns:a16="http://schemas.microsoft.com/office/drawing/2014/main" id="{5A86040E-7708-489A-98DB-4DF0B40923A2}"/>
            </a:ext>
          </a:extLst>
        </xdr:cNvPr>
        <xdr:cNvSpPr txBox="1"/>
      </xdr:nvSpPr>
      <xdr:spPr>
        <a:xfrm>
          <a:off x="16332200" y="1939925"/>
          <a:ext cx="3800475" cy="6127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400" b="1"/>
            <a:t>Naturbasierte Maßnahmen</a:t>
          </a:r>
          <a:r>
            <a:rPr lang="de-DE" sz="1400" b="1" baseline="0"/>
            <a:t> zur Verringerung der Wassersensibilität</a:t>
          </a:r>
          <a:endParaRPr lang="de-DE" sz="1400" b="1"/>
        </a:p>
      </xdr:txBody>
    </xdr:sp>
    <xdr:clientData/>
  </xdr:twoCellAnchor>
  <xdr:twoCellAnchor editAs="oneCell">
    <xdr:from>
      <xdr:col>19</xdr:col>
      <xdr:colOff>479003</xdr:colOff>
      <xdr:row>6</xdr:row>
      <xdr:rowOff>101827</xdr:rowOff>
    </xdr:from>
    <xdr:to>
      <xdr:col>20</xdr:col>
      <xdr:colOff>406401</xdr:colOff>
      <xdr:row>10</xdr:row>
      <xdr:rowOff>107452</xdr:rowOff>
    </xdr:to>
    <xdr:pic>
      <xdr:nvPicPr>
        <xdr:cNvPr id="13" name="Grafik 12" descr="Welle Silhouette">
          <a:extLst>
            <a:ext uri="{FF2B5EF4-FFF2-40B4-BE49-F238E27FC236}">
              <a16:creationId xmlns:a16="http://schemas.microsoft.com/office/drawing/2014/main" id="{DA1D492F-512A-4403-8203-0E610E78E63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573203" y="1168627"/>
          <a:ext cx="692573" cy="720000"/>
        </a:xfrm>
        <a:prstGeom prst="rect">
          <a:avLst/>
        </a:prstGeom>
      </xdr:spPr>
    </xdr:pic>
    <xdr:clientData/>
  </xdr:twoCellAnchor>
  <xdr:twoCellAnchor editAs="oneCell">
    <xdr:from>
      <xdr:col>20</xdr:col>
      <xdr:colOff>403376</xdr:colOff>
      <xdr:row>6</xdr:row>
      <xdr:rowOff>139701</xdr:rowOff>
    </xdr:from>
    <xdr:to>
      <xdr:col>21</xdr:col>
      <xdr:colOff>355026</xdr:colOff>
      <xdr:row>10</xdr:row>
      <xdr:rowOff>142934</xdr:rowOff>
    </xdr:to>
    <xdr:pic>
      <xdr:nvPicPr>
        <xdr:cNvPr id="14" name="Grafik 13" descr="Regen Silhouette">
          <a:extLst>
            <a:ext uri="{FF2B5EF4-FFF2-40B4-BE49-F238E27FC236}">
              <a16:creationId xmlns:a16="http://schemas.microsoft.com/office/drawing/2014/main" id="{AFFDBBA2-17C4-483B-9078-8D5C905B05C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8259576" y="1206501"/>
          <a:ext cx="716825" cy="711258"/>
        </a:xfrm>
        <a:prstGeom prst="rect">
          <a:avLst/>
        </a:prstGeom>
      </xdr:spPr>
    </xdr:pic>
    <xdr:clientData/>
  </xdr:twoCellAnchor>
  <xdr:twoCellAnchor>
    <xdr:from>
      <xdr:col>23</xdr:col>
      <xdr:colOff>739775</xdr:colOff>
      <xdr:row>11</xdr:row>
      <xdr:rowOff>3175</xdr:rowOff>
    </xdr:from>
    <xdr:to>
      <xdr:col>29</xdr:col>
      <xdr:colOff>12700</xdr:colOff>
      <xdr:row>14</xdr:row>
      <xdr:rowOff>12464</xdr:rowOff>
    </xdr:to>
    <xdr:sp macro="" textlink="">
      <xdr:nvSpPr>
        <xdr:cNvPr id="16" name="Textfeld 15">
          <a:extLst>
            <a:ext uri="{FF2B5EF4-FFF2-40B4-BE49-F238E27FC236}">
              <a16:creationId xmlns:a16="http://schemas.microsoft.com/office/drawing/2014/main" id="{0FA2569C-5CFC-469A-A992-CF9627432870}"/>
            </a:ext>
          </a:extLst>
        </xdr:cNvPr>
        <xdr:cNvSpPr txBox="1"/>
      </xdr:nvSpPr>
      <xdr:spPr>
        <a:xfrm>
          <a:off x="20881975" y="1958975"/>
          <a:ext cx="3844925" cy="5807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400" b="1"/>
            <a:t>Sonstige</a:t>
          </a:r>
          <a:r>
            <a:rPr lang="de-DE" sz="1400" b="1" baseline="0"/>
            <a:t> biodiversitätsfördernde Maßnahmen</a:t>
          </a:r>
          <a:endParaRPr lang="de-DE" sz="1400" b="1"/>
        </a:p>
      </xdr:txBody>
    </xdr:sp>
    <xdr:clientData/>
  </xdr:twoCellAnchor>
  <xdr:twoCellAnchor editAs="oneCell">
    <xdr:from>
      <xdr:col>25</xdr:col>
      <xdr:colOff>406401</xdr:colOff>
      <xdr:row>6</xdr:row>
      <xdr:rowOff>139701</xdr:rowOff>
    </xdr:from>
    <xdr:to>
      <xdr:col>26</xdr:col>
      <xdr:colOff>371476</xdr:colOff>
      <xdr:row>10</xdr:row>
      <xdr:rowOff>152401</xdr:rowOff>
    </xdr:to>
    <xdr:pic>
      <xdr:nvPicPr>
        <xdr:cNvPr id="12" name="Grafik 11" descr="Schmetterling Silhouette">
          <a:extLst>
            <a:ext uri="{FF2B5EF4-FFF2-40B4-BE49-F238E27FC236}">
              <a16:creationId xmlns:a16="http://schemas.microsoft.com/office/drawing/2014/main" id="{37D13D98-2F3C-6CB3-1F27-969B1910300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2072601" y="1206501"/>
          <a:ext cx="723900" cy="723900"/>
        </a:xfrm>
        <a:prstGeom prst="rect">
          <a:avLst/>
        </a:prstGeom>
      </xdr:spPr>
    </xdr:pic>
    <xdr:clientData/>
  </xdr:twoCellAnchor>
  <xdr:twoCellAnchor editAs="oneCell">
    <xdr:from>
      <xdr:col>26</xdr:col>
      <xdr:colOff>406400</xdr:colOff>
      <xdr:row>6</xdr:row>
      <xdr:rowOff>152401</xdr:rowOff>
    </xdr:from>
    <xdr:to>
      <xdr:col>27</xdr:col>
      <xdr:colOff>358775</xdr:colOff>
      <xdr:row>10</xdr:row>
      <xdr:rowOff>153094</xdr:rowOff>
    </xdr:to>
    <xdr:pic>
      <xdr:nvPicPr>
        <xdr:cNvPr id="17" name="Grafik 16" descr="Spatz Silhouette">
          <a:extLst>
            <a:ext uri="{FF2B5EF4-FFF2-40B4-BE49-F238E27FC236}">
              <a16:creationId xmlns:a16="http://schemas.microsoft.com/office/drawing/2014/main" id="{E1797A39-D799-F9BD-4627-8C30B7B0CBFC}"/>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2834600" y="1219201"/>
          <a:ext cx="714375" cy="7118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596900</xdr:colOff>
      <xdr:row>4</xdr:row>
      <xdr:rowOff>95250</xdr:rowOff>
    </xdr:from>
    <xdr:ext cx="184731" cy="264560"/>
    <xdr:sp macro="" textlink="">
      <xdr:nvSpPr>
        <xdr:cNvPr id="2" name="Textfeld 1">
          <a:extLst>
            <a:ext uri="{FF2B5EF4-FFF2-40B4-BE49-F238E27FC236}">
              <a16:creationId xmlns:a16="http://schemas.microsoft.com/office/drawing/2014/main" id="{7BF3A65E-751B-89E9-A2E8-6246687A6CD0}"/>
            </a:ext>
          </a:extLst>
        </xdr:cNvPr>
        <xdr:cNvSpPr txBox="1"/>
      </xdr:nvSpPr>
      <xdr:spPr>
        <a:xfrm>
          <a:off x="2882900" y="81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1F5E-EB90-46C5-B398-3D82CE1D88C1}">
  <sheetPr>
    <tabColor theme="2" tint="-9.9978637043366805E-2"/>
    <pageSetUpPr fitToPage="1"/>
  </sheetPr>
  <dimension ref="B2:K58"/>
  <sheetViews>
    <sheetView topLeftCell="B1" zoomScale="88" zoomScaleNormal="85" workbookViewId="0">
      <selection activeCell="F34" sqref="F34"/>
    </sheetView>
  </sheetViews>
  <sheetFormatPr baseColWidth="10" defaultRowHeight="14.5" x14ac:dyDescent="0.35"/>
  <cols>
    <col min="1" max="1" width="3" customWidth="1"/>
    <col min="2" max="2" width="26.81640625" bestFit="1" customWidth="1"/>
    <col min="3" max="3" width="20" customWidth="1"/>
    <col min="11" max="11" width="29.81640625" customWidth="1"/>
    <col min="12" max="12" width="28.54296875" customWidth="1"/>
  </cols>
  <sheetData>
    <row r="2" ht="17" customHeight="1" x14ac:dyDescent="0.35"/>
    <row r="6" ht="14.5" customHeight="1" x14ac:dyDescent="0.35"/>
    <row r="9" ht="14" customHeight="1" x14ac:dyDescent="0.35"/>
    <row r="25" spans="2:11" ht="16" x14ac:dyDescent="0.35">
      <c r="B25" s="21" t="s">
        <v>71</v>
      </c>
    </row>
    <row r="27" spans="2:11" x14ac:dyDescent="0.35">
      <c r="B27" s="62" t="s">
        <v>70</v>
      </c>
    </row>
    <row r="29" spans="2:11" x14ac:dyDescent="0.35">
      <c r="K29" s="22" t="s">
        <v>73</v>
      </c>
    </row>
    <row r="30" spans="2:11" ht="14.5" customHeight="1" x14ac:dyDescent="0.35">
      <c r="K30" s="23" t="s">
        <v>63</v>
      </c>
    </row>
    <row r="31" spans="2:11" x14ac:dyDescent="0.35">
      <c r="K31" s="24" t="s">
        <v>64</v>
      </c>
    </row>
    <row r="32" spans="2:11" x14ac:dyDescent="0.35">
      <c r="K32" s="25" t="s">
        <v>65</v>
      </c>
    </row>
    <row r="33" spans="2:11" x14ac:dyDescent="0.35">
      <c r="K33" s="26" t="s">
        <v>66</v>
      </c>
    </row>
    <row r="34" spans="2:11" x14ac:dyDescent="0.35">
      <c r="B34" s="61" t="s">
        <v>72</v>
      </c>
      <c r="K34" s="27" t="s">
        <v>67</v>
      </c>
    </row>
    <row r="35" spans="2:11" x14ac:dyDescent="0.35">
      <c r="K35" s="28" t="s">
        <v>68</v>
      </c>
    </row>
    <row r="44" spans="2:11" x14ac:dyDescent="0.35">
      <c r="B44" s="63" t="s">
        <v>102</v>
      </c>
    </row>
    <row r="51" spans="2:2" x14ac:dyDescent="0.35">
      <c r="B51" s="60" t="s">
        <v>127</v>
      </c>
    </row>
    <row r="58" spans="2:2" x14ac:dyDescent="0.35">
      <c r="B58" s="64" t="s">
        <v>129</v>
      </c>
    </row>
  </sheetData>
  <hyperlinks>
    <hyperlink ref="B27" location="'2. Exposition'!A1" display="2. Exposition" xr:uid="{606E013B-85E0-41D4-9CA9-6DC269B8BF6A}"/>
    <hyperlink ref="B34" location="'3.1 Wassersensibilität'!A1" display="3. Sensibilität" xr:uid="{BCE4CD78-557F-4F37-AC97-86E613897AB1}"/>
    <hyperlink ref="B44" location="'4. Anpassungsfähigkeit'!A1" display="4. Anpassungsfähigkeit" xr:uid="{585EA1A6-7BA1-4392-AF8A-AF6450910873}"/>
    <hyperlink ref="B51" location="'5. Ergebnisse und Maßnahmen'!A1" display="5. Ergebnisse und Maßnahmen" xr:uid="{CDFDFBDE-2D2A-4578-B555-0C3AD8758DCB}"/>
    <hyperlink ref="B58" location="Notizen!A1" display="Notizen" xr:uid="{B4F75249-B5AA-4123-BF82-2C1A67509232}"/>
  </hyperlinks>
  <pageMargins left="0.23622047244094491" right="0.23622047244094491" top="0.74803149606299213" bottom="0.74803149606299213" header="0.31496062992125984" footer="0.31496062992125984"/>
  <pageSetup paperSize="9" scale="5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40AA-5A60-4AEC-B28E-DDB59580A745}">
  <dimension ref="A1:Z25"/>
  <sheetViews>
    <sheetView workbookViewId="0">
      <selection sqref="A1:XFD2"/>
    </sheetView>
  </sheetViews>
  <sheetFormatPr baseColWidth="10" defaultRowHeight="14.5" x14ac:dyDescent="0.35"/>
  <cols>
    <col min="1" max="1" width="44.08984375" customWidth="1"/>
  </cols>
  <sheetData>
    <row r="1" spans="1:26" x14ac:dyDescent="0.35">
      <c r="Z1">
        <f>AO7</f>
        <v>0</v>
      </c>
    </row>
    <row r="2" spans="1:26" ht="101.5" customHeight="1" x14ac:dyDescent="0.35">
      <c r="B2" s="1" t="s">
        <v>135</v>
      </c>
      <c r="D2" s="1" t="s">
        <v>134</v>
      </c>
      <c r="E2" s="1"/>
      <c r="F2" s="1"/>
      <c r="G2" s="1"/>
      <c r="H2" s="1" t="s">
        <v>136</v>
      </c>
      <c r="L2" s="1" t="s">
        <v>137</v>
      </c>
      <c r="O2" s="1" t="s">
        <v>138</v>
      </c>
      <c r="Q2" s="1" t="s">
        <v>139</v>
      </c>
      <c r="V2" s="1" t="s">
        <v>116</v>
      </c>
    </row>
    <row r="3" spans="1:26" ht="205.5" x14ac:dyDescent="0.35">
      <c r="B3" s="38" t="s">
        <v>46</v>
      </c>
      <c r="C3" s="38" t="s">
        <v>42</v>
      </c>
      <c r="D3" s="38" t="s">
        <v>50</v>
      </c>
      <c r="E3" s="38" t="s">
        <v>43</v>
      </c>
      <c r="F3" s="38" t="s">
        <v>44</v>
      </c>
      <c r="G3" s="38" t="s">
        <v>45</v>
      </c>
      <c r="H3" s="38" t="s">
        <v>41</v>
      </c>
      <c r="I3" s="38" t="s">
        <v>57</v>
      </c>
      <c r="J3" s="38" t="s">
        <v>55</v>
      </c>
      <c r="K3" s="38" t="s">
        <v>51</v>
      </c>
      <c r="L3" s="38" t="s">
        <v>56</v>
      </c>
      <c r="M3" s="38" t="s">
        <v>39</v>
      </c>
      <c r="N3" s="38" t="s">
        <v>40</v>
      </c>
      <c r="O3" s="38" t="s">
        <v>37</v>
      </c>
      <c r="P3" s="38" t="s">
        <v>38</v>
      </c>
      <c r="Q3" s="38" t="s">
        <v>47</v>
      </c>
      <c r="R3" s="38" t="s">
        <v>48</v>
      </c>
      <c r="S3" s="38" t="s">
        <v>49</v>
      </c>
      <c r="T3" s="38" t="s">
        <v>52</v>
      </c>
      <c r="U3" s="38" t="s">
        <v>53</v>
      </c>
      <c r="V3" s="38" t="s">
        <v>117</v>
      </c>
      <c r="W3" s="40" t="s">
        <v>140</v>
      </c>
    </row>
    <row r="4" spans="1:26" x14ac:dyDescent="0.35">
      <c r="A4" s="29" t="s">
        <v>115</v>
      </c>
    </row>
    <row r="5" spans="1:26" ht="29" x14ac:dyDescent="0.35">
      <c r="A5" s="29" t="s">
        <v>78</v>
      </c>
    </row>
    <row r="6" spans="1:26" ht="43.5" x14ac:dyDescent="0.35">
      <c r="A6" s="29" t="s">
        <v>79</v>
      </c>
    </row>
    <row r="7" spans="1:26" ht="29" x14ac:dyDescent="0.35">
      <c r="A7" s="29" t="s">
        <v>77</v>
      </c>
    </row>
    <row r="8" spans="1:26" ht="29" x14ac:dyDescent="0.35">
      <c r="A8" s="29" t="s">
        <v>76</v>
      </c>
      <c r="B8">
        <f>IF(OR('4. Anpassungsfähigkeit'!$F15=TRUE, '4. Anpassungsfähigkeit'!$G15=TRUE, '4. Anpassungsfähigkeit'!$I15), 1, 0)</f>
        <v>0</v>
      </c>
      <c r="C8">
        <f>IF(OR('4. Anpassungsfähigkeit'!$F15=TRUE, '4. Anpassungsfähigkeit'!$G15=TRUE, '4. Anpassungsfähigkeit'!$I15), 1, 0)</f>
        <v>0</v>
      </c>
      <c r="D8">
        <f>IF(OR('4. Anpassungsfähigkeit'!$F15=TRUE, '4. Anpassungsfähigkeit'!$G15=TRUE, '4. Anpassungsfähigkeit'!$I15), 1, 0)</f>
        <v>0</v>
      </c>
      <c r="E8">
        <f>IF(OR('4. Anpassungsfähigkeit'!$F15=TRUE, '4. Anpassungsfähigkeit'!$G15=TRUE, '4. Anpassungsfähigkeit'!$I15), 1, 0)</f>
        <v>0</v>
      </c>
      <c r="F8">
        <f>IF(OR('4. Anpassungsfähigkeit'!$F15=TRUE, '4. Anpassungsfähigkeit'!$G15=TRUE, '4. Anpassungsfähigkeit'!$I15), 1, 0)</f>
        <v>0</v>
      </c>
      <c r="G8">
        <f>IF(OR('4. Anpassungsfähigkeit'!$F15=TRUE, '4. Anpassungsfähigkeit'!$G15=TRUE, '4. Anpassungsfähigkeit'!$I15), 1, 0)</f>
        <v>0</v>
      </c>
      <c r="H8">
        <f>IF(OR('4. Anpassungsfähigkeit'!$F15=TRUE, '4. Anpassungsfähigkeit'!$G15=TRUE, '4. Anpassungsfähigkeit'!$I15), 1, 0)</f>
        <v>0</v>
      </c>
      <c r="I8">
        <f>IF(OR('4. Anpassungsfähigkeit'!$F15=TRUE, '4. Anpassungsfähigkeit'!$G15=TRUE, '4. Anpassungsfähigkeit'!$I15), 1, 0)</f>
        <v>0</v>
      </c>
      <c r="J8">
        <f>IF(OR('4. Anpassungsfähigkeit'!$F15=TRUE, '4. Anpassungsfähigkeit'!$G15=TRUE, '4. Anpassungsfähigkeit'!$I15), 1, 0)</f>
        <v>0</v>
      </c>
      <c r="K8">
        <f>IF(OR('4. Anpassungsfähigkeit'!$F15=TRUE, '4. Anpassungsfähigkeit'!$G15=TRUE, '4. Anpassungsfähigkeit'!$I15), 1, 0)</f>
        <v>0</v>
      </c>
      <c r="L8">
        <f>IF(OR('4. Anpassungsfähigkeit'!$F15=TRUE, '4. Anpassungsfähigkeit'!$G15=TRUE, '4. Anpassungsfähigkeit'!$I15), 1, 0)</f>
        <v>0</v>
      </c>
      <c r="M8">
        <f>IF(OR('4. Anpassungsfähigkeit'!$F15=TRUE, '4. Anpassungsfähigkeit'!$G15=TRUE, '4. Anpassungsfähigkeit'!$I15), 1, 0)</f>
        <v>0</v>
      </c>
      <c r="N8">
        <f>IF(OR('4. Anpassungsfähigkeit'!$F15=TRUE, '4. Anpassungsfähigkeit'!$G15=TRUE, '4. Anpassungsfähigkeit'!$I15), 1, 0)</f>
        <v>0</v>
      </c>
      <c r="O8">
        <f>IF(OR('4. Anpassungsfähigkeit'!$F15=TRUE, '4. Anpassungsfähigkeit'!$G15=TRUE, '4. Anpassungsfähigkeit'!$I15), 1, 0)</f>
        <v>0</v>
      </c>
      <c r="P8">
        <f>IF(OR('4. Anpassungsfähigkeit'!$F15=TRUE, '4. Anpassungsfähigkeit'!$G15=TRUE, '4. Anpassungsfähigkeit'!$I15), 1, 0)</f>
        <v>0</v>
      </c>
      <c r="Q8">
        <f>IF(OR('4. Anpassungsfähigkeit'!$F15=TRUE, '4. Anpassungsfähigkeit'!$G15=TRUE, '4. Anpassungsfähigkeit'!$I15), 1, 0)</f>
        <v>0</v>
      </c>
      <c r="R8">
        <f>IF(OR('4. Anpassungsfähigkeit'!$F15=TRUE, '4. Anpassungsfähigkeit'!$G15=TRUE, '4. Anpassungsfähigkeit'!$I15), 1, 0)</f>
        <v>0</v>
      </c>
      <c r="S8">
        <f>IF(OR('4. Anpassungsfähigkeit'!$F15=TRUE, '4. Anpassungsfähigkeit'!$G15=TRUE, '4. Anpassungsfähigkeit'!$I15), 1, 0)</f>
        <v>0</v>
      </c>
      <c r="T8">
        <f>IF(OR('4. Anpassungsfähigkeit'!$F15=TRUE, '4. Anpassungsfähigkeit'!$G15=TRUE, '4. Anpassungsfähigkeit'!$I15), 1, 0)</f>
        <v>0</v>
      </c>
      <c r="U8">
        <f>IF(OR('4. Anpassungsfähigkeit'!$F15=TRUE, '4. Anpassungsfähigkeit'!$G15=TRUE, '4. Anpassungsfähigkeit'!$I15), 1, 0)</f>
        <v>0</v>
      </c>
    </row>
    <row r="9" spans="1:26" ht="43.5" x14ac:dyDescent="0.35">
      <c r="A9" s="29" t="s">
        <v>95</v>
      </c>
      <c r="B9">
        <f>IF(OR('4. Anpassungsfähigkeit'!$F16=TRUE, '4. Anpassungsfähigkeit'!$G16=TRUE, '4. Anpassungsfähigkeit'!$I16), 1, 0)</f>
        <v>0</v>
      </c>
      <c r="C9">
        <f>IF(OR('4. Anpassungsfähigkeit'!$F16=TRUE, '4. Anpassungsfähigkeit'!$G16=TRUE, '4. Anpassungsfähigkeit'!$I16), 1, 0)</f>
        <v>0</v>
      </c>
      <c r="D9">
        <f>IF(OR('4. Anpassungsfähigkeit'!$F16=TRUE, '4. Anpassungsfähigkeit'!$G16=TRUE, '4. Anpassungsfähigkeit'!$I16), 1, 0)</f>
        <v>0</v>
      </c>
      <c r="E9">
        <f>IF(OR('4. Anpassungsfähigkeit'!$F16=TRUE, '4. Anpassungsfähigkeit'!$G16=TRUE, '4. Anpassungsfähigkeit'!$I16), 1, 0)</f>
        <v>0</v>
      </c>
      <c r="F9">
        <f>IF(OR('4. Anpassungsfähigkeit'!$F16=TRUE, '4. Anpassungsfähigkeit'!$G16=TRUE, '4. Anpassungsfähigkeit'!$I16), 1, 0)</f>
        <v>0</v>
      </c>
      <c r="G9">
        <f>IF(OR('4. Anpassungsfähigkeit'!$F16=TRUE, '4. Anpassungsfähigkeit'!$G16=TRUE, '4. Anpassungsfähigkeit'!$I16), 1, 0)</f>
        <v>0</v>
      </c>
      <c r="I9">
        <f>IF(OR('4. Anpassungsfähigkeit'!$F16=TRUE, '4. Anpassungsfähigkeit'!$G16=TRUE, '4. Anpassungsfähigkeit'!$I16), 1, 0)</f>
        <v>0</v>
      </c>
      <c r="J9">
        <f>IF(OR('4. Anpassungsfähigkeit'!$F16=TRUE, '4. Anpassungsfähigkeit'!$G16=TRUE, '4. Anpassungsfähigkeit'!$I16), 1, 0)</f>
        <v>0</v>
      </c>
      <c r="K9">
        <f>IF(OR('4. Anpassungsfähigkeit'!$F16=TRUE, '4. Anpassungsfähigkeit'!$G16=TRUE, '4. Anpassungsfähigkeit'!$I16), 1, 0)</f>
        <v>0</v>
      </c>
      <c r="M9">
        <f>IF(OR('4. Anpassungsfähigkeit'!$F16=TRUE, '4. Anpassungsfähigkeit'!$G16=TRUE, '4. Anpassungsfähigkeit'!$I16), 1, 0)</f>
        <v>0</v>
      </c>
      <c r="N9">
        <f>IF(OR('4. Anpassungsfähigkeit'!$F16=TRUE, '4. Anpassungsfähigkeit'!$G16=TRUE, '4. Anpassungsfähigkeit'!$I16), 1, 0)</f>
        <v>0</v>
      </c>
      <c r="O9">
        <f>IF(OR('4. Anpassungsfähigkeit'!$F16=TRUE, '4. Anpassungsfähigkeit'!$G16=TRUE, '4. Anpassungsfähigkeit'!$I16), 1, 0)</f>
        <v>0</v>
      </c>
      <c r="P9">
        <f>IF(OR('4. Anpassungsfähigkeit'!$F16=TRUE, '4. Anpassungsfähigkeit'!$G16=TRUE, '4. Anpassungsfähigkeit'!$I16), 1, 0)</f>
        <v>0</v>
      </c>
      <c r="T9">
        <f>IF(OR('4. Anpassungsfähigkeit'!$F16=TRUE, '4. Anpassungsfähigkeit'!$G16=TRUE, '4. Anpassungsfähigkeit'!$I16), 1, 0)</f>
        <v>0</v>
      </c>
      <c r="U9">
        <f>IF(OR('4. Anpassungsfähigkeit'!$F16=TRUE, '4. Anpassungsfähigkeit'!$G16=TRUE, '4. Anpassungsfähigkeit'!$I16), 1, 0)</f>
        <v>0</v>
      </c>
    </row>
    <row r="10" spans="1:26" x14ac:dyDescent="0.35">
      <c r="A10" s="29" t="s">
        <v>92</v>
      </c>
      <c r="B10">
        <f>IF(OR('4. Anpassungsfähigkeit'!$F17=TRUE, '4. Anpassungsfähigkeit'!$G17=TRUE, '4. Anpassungsfähigkeit'!$I17), 1, 0)</f>
        <v>0</v>
      </c>
    </row>
    <row r="11" spans="1:26" ht="29" x14ac:dyDescent="0.35">
      <c r="A11" s="29" t="s">
        <v>85</v>
      </c>
      <c r="B11">
        <f>IF(OR('4. Anpassungsfähigkeit'!$F18=TRUE, '4. Anpassungsfähigkeit'!$G18=TRUE, '4. Anpassungsfähigkeit'!$I18), 1, 0)</f>
        <v>0</v>
      </c>
    </row>
    <row r="12" spans="1:26" ht="29" x14ac:dyDescent="0.35">
      <c r="A12" s="29" t="s">
        <v>93</v>
      </c>
      <c r="B12">
        <f>IF(OR('4. Anpassungsfähigkeit'!$F19=TRUE, '4. Anpassungsfähigkeit'!$G19=TRUE, '4. Anpassungsfähigkeit'!$I19), 1, 0)</f>
        <v>0</v>
      </c>
    </row>
    <row r="13" spans="1:26" ht="29" x14ac:dyDescent="0.35">
      <c r="A13" s="29" t="s">
        <v>94</v>
      </c>
      <c r="B13">
        <f>IF(OR('4. Anpassungsfähigkeit'!$F20=TRUE, '4. Anpassungsfähigkeit'!$G20=TRUE, '4. Anpassungsfähigkeit'!$I20), 1, 0)</f>
        <v>0</v>
      </c>
    </row>
    <row r="14" spans="1:26" x14ac:dyDescent="0.35">
      <c r="A14" s="29" t="s">
        <v>110</v>
      </c>
      <c r="B14">
        <f>IF(OR('4. Anpassungsfähigkeit'!$F22=TRUE, '4. Anpassungsfähigkeit'!$G22=TRUE, '4. Anpassungsfähigkeit'!$I22), 1, 0)</f>
        <v>0</v>
      </c>
      <c r="L14">
        <f>IF(OR('4. Anpassungsfähigkeit'!A22=TRUE, '4. Anpassungsfähigkeit'!B22=TRUE), 1, 0)</f>
        <v>0</v>
      </c>
    </row>
    <row r="15" spans="1:26" x14ac:dyDescent="0.35">
      <c r="A15" s="29" t="s">
        <v>97</v>
      </c>
      <c r="E15">
        <f>IF(OR('4. Anpassungsfähigkeit'!$F23=TRUE, '4. Anpassungsfähigkeit'!$G23=TRUE, '4. Anpassungsfähigkeit'!$I23), 1, 0)</f>
        <v>0</v>
      </c>
      <c r="I15">
        <f>IF(OR('4. Anpassungsfähigkeit'!$F23=TRUE, '4. Anpassungsfähigkeit'!$G23=TRUE, '4. Anpassungsfähigkeit'!$I23), 1, 0)</f>
        <v>0</v>
      </c>
      <c r="J15">
        <f>IF(OR('4. Anpassungsfähigkeit'!$F23=TRUE, '4. Anpassungsfähigkeit'!$G23=TRUE, '4. Anpassungsfähigkeit'!$I23), 1, 0)</f>
        <v>0</v>
      </c>
      <c r="L15">
        <f>IF(OR('4. Anpassungsfähigkeit'!$F23=TRUE, '4. Anpassungsfähigkeit'!$G23=TRUE), 1, 0)</f>
        <v>0</v>
      </c>
      <c r="M15">
        <f>IF(OR('4. Anpassungsfähigkeit'!$F23=TRUE, '4. Anpassungsfähigkeit'!$G23=TRUE, '4. Anpassungsfähigkeit'!$I23), 1, 0)</f>
        <v>0</v>
      </c>
      <c r="N15">
        <f>IF(OR('4. Anpassungsfähigkeit'!$F23=TRUE, '4. Anpassungsfähigkeit'!$G23=TRUE, '4. Anpassungsfähigkeit'!$I23), 1, 0)</f>
        <v>0</v>
      </c>
      <c r="O15">
        <f>IF(OR('4. Anpassungsfähigkeit'!$F23=TRUE, '4. Anpassungsfähigkeit'!$G23=TRUE, '4. Anpassungsfähigkeit'!$I23), 1, 0)</f>
        <v>0</v>
      </c>
      <c r="P15">
        <f>IF(OR('4. Anpassungsfähigkeit'!$F23=TRUE, '4. Anpassungsfähigkeit'!$G23=TRUE, '4. Anpassungsfähigkeit'!$I23), 1, 0)</f>
        <v>0</v>
      </c>
    </row>
    <row r="16" spans="1:26" ht="29" x14ac:dyDescent="0.35">
      <c r="A16" s="29" t="s">
        <v>98</v>
      </c>
      <c r="B16">
        <f>IF(OR('4. Anpassungsfähigkeit'!$F24=TRUE, '4. Anpassungsfähigkeit'!$G24=TRUE, '4. Anpassungsfähigkeit'!$I24), 1, 0)</f>
        <v>0</v>
      </c>
      <c r="W16">
        <f>IF(OR('4. Anpassungsfähigkeit'!$F24=TRUE, '4. Anpassungsfähigkeit'!$G24=TRUE), 1, 0)</f>
        <v>0</v>
      </c>
    </row>
    <row r="17" spans="1:23" x14ac:dyDescent="0.35">
      <c r="A17" s="29" t="s">
        <v>99</v>
      </c>
      <c r="B17">
        <f>IF(OR('4. Anpassungsfähigkeit'!$F25=TRUE, '4. Anpassungsfähigkeit'!$G25=TRUE, '4. Anpassungsfähigkeit'!$I25), 1, 0)</f>
        <v>0</v>
      </c>
      <c r="O17">
        <f>IF(OR('4. Anpassungsfähigkeit'!$F25=TRUE, '4. Anpassungsfähigkeit'!$G25=TRUE, '4. Anpassungsfähigkeit'!$I25), 1, 0)</f>
        <v>0</v>
      </c>
      <c r="P17">
        <f>IF(OR('4. Anpassungsfähigkeit'!$F25=TRUE, '4. Anpassungsfähigkeit'!$G25=TRUE, '4. Anpassungsfähigkeit'!$I25), 1, 0)</f>
        <v>0</v>
      </c>
    </row>
    <row r="18" spans="1:23" ht="58" x14ac:dyDescent="0.35">
      <c r="A18" s="29" t="s">
        <v>111</v>
      </c>
    </row>
    <row r="19" spans="1:23" x14ac:dyDescent="0.35">
      <c r="A19" s="29" t="s">
        <v>96</v>
      </c>
      <c r="H19">
        <f>IF(OR('4. Anpassungsfähigkeit'!$F27=TRUE, '4. Anpassungsfähigkeit'!$G27=TRUE, '4. Anpassungsfähigkeit'!$I27), 1, 0)</f>
        <v>0</v>
      </c>
    </row>
    <row r="20" spans="1:23" x14ac:dyDescent="0.35">
      <c r="A20" s="29" t="s">
        <v>100</v>
      </c>
      <c r="I20">
        <f>IF(OR('4. Anpassungsfähigkeit'!$F28=TRUE, '4. Anpassungsfähigkeit'!$G28=TRUE, '4. Anpassungsfähigkeit'!$I28), 1, 0)</f>
        <v>0</v>
      </c>
      <c r="J20">
        <f>IF(OR('4. Anpassungsfähigkeit'!$F28=TRUE, '4. Anpassungsfähigkeit'!$G28=TRUE, '4. Anpassungsfähigkeit'!$I28), 1, 0)</f>
        <v>0</v>
      </c>
    </row>
    <row r="21" spans="1:23" x14ac:dyDescent="0.35">
      <c r="A21" s="29" t="s">
        <v>101</v>
      </c>
      <c r="I21">
        <f>IF(OR('4. Anpassungsfähigkeit'!$F29=TRUE, '4. Anpassungsfähigkeit'!$G29=TRUE, '4. Anpassungsfähigkeit'!$I29), 1, 0)</f>
        <v>0</v>
      </c>
      <c r="J21">
        <f>IF(OR('4. Anpassungsfähigkeit'!$F29=TRUE, '4. Anpassungsfähigkeit'!$G29=TRUE, '4. Anpassungsfähigkeit'!$I29), 1, 0)</f>
        <v>0</v>
      </c>
    </row>
    <row r="22" spans="1:23" ht="29" x14ac:dyDescent="0.35">
      <c r="A22" s="29" t="s">
        <v>88</v>
      </c>
      <c r="B22">
        <f>IF(OR('4. Anpassungsfähigkeit'!$F30=TRUE, '4. Anpassungsfähigkeit'!$G30=TRUE, '4. Anpassungsfähigkeit'!$I30), 1, 0)</f>
        <v>0</v>
      </c>
    </row>
    <row r="23" spans="1:23" x14ac:dyDescent="0.35">
      <c r="A23" s="29" t="s">
        <v>90</v>
      </c>
      <c r="V23" t="e">
        <f>IF(OR('4. Anpassungsfähigkeit'!#REF!=TRUE, '4. Anpassungsfähigkeit'!#REF!=TRUE, '4. Anpassungsfähigkeit'!#REF!), 1, 0)</f>
        <v>#REF!</v>
      </c>
    </row>
    <row r="24" spans="1:23" ht="29" x14ac:dyDescent="0.35">
      <c r="A24" s="41" t="s">
        <v>91</v>
      </c>
      <c r="B24" s="6"/>
      <c r="C24" s="6"/>
      <c r="D24" s="6"/>
      <c r="E24" s="6"/>
      <c r="F24" s="6"/>
      <c r="G24" s="6"/>
      <c r="H24" s="6"/>
      <c r="I24" s="6"/>
      <c r="J24" s="6"/>
      <c r="K24" s="6"/>
      <c r="L24" s="6"/>
      <c r="M24" s="6"/>
      <c r="N24" s="6"/>
      <c r="O24" s="6"/>
      <c r="P24" s="6"/>
      <c r="Q24" s="6"/>
      <c r="R24" s="6"/>
      <c r="S24" s="6"/>
      <c r="T24" s="6"/>
      <c r="U24" s="6"/>
      <c r="V24" s="6" t="e">
        <f>IF(OR('4. Anpassungsfähigkeit'!#REF!=TRUE, '4. Anpassungsfähigkeit'!#REF!=TRUE), 1, 0)</f>
        <v>#REF!</v>
      </c>
      <c r="W24" s="6"/>
    </row>
    <row r="25" spans="1:23" x14ac:dyDescent="0.35">
      <c r="B25">
        <f t="shared" ref="B25:E25" si="0">SUM(B4:B24)</f>
        <v>0</v>
      </c>
      <c r="C25">
        <f t="shared" si="0"/>
        <v>0</v>
      </c>
      <c r="D25">
        <f t="shared" si="0"/>
        <v>0</v>
      </c>
      <c r="E25">
        <f t="shared" si="0"/>
        <v>0</v>
      </c>
      <c r="F25">
        <f t="shared" ref="F25:N25" si="1">SUM(F4:F24)</f>
        <v>0</v>
      </c>
      <c r="G25">
        <f t="shared" si="1"/>
        <v>0</v>
      </c>
      <c r="H25">
        <f t="shared" si="1"/>
        <v>0</v>
      </c>
      <c r="I25">
        <f t="shared" si="1"/>
        <v>0</v>
      </c>
      <c r="J25">
        <f t="shared" si="1"/>
        <v>0</v>
      </c>
      <c r="K25">
        <f t="shared" si="1"/>
        <v>0</v>
      </c>
      <c r="L25">
        <f t="shared" si="1"/>
        <v>0</v>
      </c>
      <c r="M25">
        <f t="shared" si="1"/>
        <v>0</v>
      </c>
      <c r="N25">
        <f t="shared" si="1"/>
        <v>0</v>
      </c>
      <c r="O25">
        <f>SUM(O4:O24)</f>
        <v>0</v>
      </c>
      <c r="P25">
        <f>SUM(P4:P24)</f>
        <v>0</v>
      </c>
      <c r="Q25">
        <f t="shared" ref="Q25:W25" si="2">SUM(Q4:Q24)</f>
        <v>0</v>
      </c>
      <c r="R25">
        <f t="shared" si="2"/>
        <v>0</v>
      </c>
      <c r="S25">
        <f t="shared" si="2"/>
        <v>0</v>
      </c>
      <c r="T25">
        <f t="shared" si="2"/>
        <v>0</v>
      </c>
      <c r="U25">
        <f t="shared" si="2"/>
        <v>0</v>
      </c>
      <c r="V25" t="e">
        <f t="shared" si="2"/>
        <v>#REF!</v>
      </c>
      <c r="W25">
        <f t="shared" si="2"/>
        <v>0</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920B-2FB8-4780-876D-69055938035A}">
  <dimension ref="A1:J5"/>
  <sheetViews>
    <sheetView topLeftCell="A7" zoomScale="96" zoomScaleNormal="96" workbookViewId="0"/>
  </sheetViews>
  <sheetFormatPr baseColWidth="10" defaultRowHeight="14.5" x14ac:dyDescent="0.35"/>
  <cols>
    <col min="1" max="1" width="103.81640625" customWidth="1"/>
    <col min="2" max="2" width="49.6328125" customWidth="1"/>
    <col min="3" max="3" width="39.54296875" customWidth="1"/>
    <col min="6" max="6" width="87.81640625" customWidth="1"/>
    <col min="10" max="10" width="63" customWidth="1"/>
    <col min="13" max="13" width="41.90625" customWidth="1"/>
  </cols>
  <sheetData>
    <row r="1" spans="1:10" x14ac:dyDescent="0.35">
      <c r="A1" s="65" t="str">
        <f>_xlfn.TEXTJOIN(CHAR(10)&amp;CHAR(10), TRUE,
IF(OR(Maßnahmen!B24&gt;=1, Maßnahmen!C24&gt;=1),
"Baumpflanzungen" &amp; CHAR(10) &amp;
_xlfn.TEXTJOIN(CHAR(10), TRUE,
IF(Maßnahmen!B24&gt;=1, "– " &amp; Maßnahmen!B1, ""),
IF(Maßnahmen!C24&gt;=1, "– " &amp; Maßnahmen!C1, "")
), ""),
IF(OR(Maßnahmen!D24&gt;=1, Maßnahmen!E24&gt;=1, Maßnahmen!F24&gt;=1, Maßnahmen!G24&gt;=1),
"Umgestaltung niedrigwüchsiger Vegetation (z.B. Rasen oder Beete)" &amp; CHAR(10) &amp;
_xlfn.TEXTJOIN(CHAR(10), TRUE,
IF(Maßnahmen!D24&gt;=1, "– " &amp; Maßnahmen!D1, ""),
IF(Maßnahmen!E24&gt;=1, "– " &amp; Maßnahmen!E1, ""),
IF(Maßnahmen!F24&gt;=1, "– " &amp; Maßnahmen!F1, ""),
IF(Maßnahmen!G24&gt;=1, "– " &amp; Maßnahmen!G1, "")
), ""),
IF(OR(Maßnahmen!H24&gt;=1, Maßnahmen!I24&gt;=1, Maßnahmen!J24&gt;=1, Maßnahmen!K24&gt;=1),
"Nutzung von Gebäudegrün" &amp; CHAR(10) &amp;
_xlfn.TEXTJOIN(CHAR(10), TRUE,
IF(Maßnahmen!H24&gt;=1, "– " &amp; Maßnahmen!H1, ""),
IF(Maßnahmen!I24&gt;=1, "– " &amp; Maßnahmen!I1, ""),
IF(Maßnahmen!J24&gt;=1, "– " &amp; Maßnahmen!J1, ""),
IF(Maßnahmen!K24&gt;=1, "– " &amp; Maßnahmen!K1, "")
), ""),
IF(OR(Maßnahmen!L24&gt;=1, Maßnahmen!M24&gt;=1, Maßnahmen!N24&gt;=1),
"Schaffung versickerungsfähiger Flächen" &amp; CHAR(10) &amp;
_xlfn.TEXTJOIN(CHAR(10), TRUE,
IF(Maßnahmen!L24&gt;=1, "– " &amp; Maßnahmen!L1, ""),
IF(Maßnahmen!M24&gt;=1, "– " &amp; Maßnahmen!M1, ""),
IF(Maßnahmen!N24&gt;=1, "– " &amp; Maßnahmen!N1, "")
), ""),
IF(OR(Maßnahmen!O24&gt;=1, Maßnahmen!P24&gt;=1, Maßnahmen!Q24&gt;=1),
"Schaffung / Umgestaltung von Retentions- und Wasserflächen" &amp; CHAR(10) &amp;
_xlfn.TEXTJOIN(CHAR(10), TRUE,
IF(Maßnahmen!O24&gt;=1, "– " &amp; Maßnahmen!O1, ""),
IF(Maßnahmen!P24&gt;=1, "– " &amp; Maßnahmen!P1, ""),
IF(Maßnahmen!Q24&gt;=1, "– " &amp; Maßnahmen!Q1, "")
), "")
)</f>
        <v/>
      </c>
      <c r="B1" s="1" t="str">
        <f>_xlfn.TEXTJOIN(CHAR(10)&amp;CHAR(10), TRUE,
IF(OR(Maßnahmen!I24&gt;=1, Maßnahmen!J24&gt;=1),
"Nutzung von Gebäudegrün" &amp; CHAR(10) &amp;
_xlfn.TEXTJOIN(CHAR(10), TRUE,
IF(Maßnahmen!I24&gt;=1, "– " &amp; Maßnahmen!I1, ""),
IF(Maßnahmen!J24&gt;=1, "– " &amp; Maßnahmen!J1, "")
), ""),
IF(Maßnahmen!L24&gt;=1,
"Schaffung versickerungsfähiger Flächen" &amp; CHAR(10) &amp;
_xlfn.TEXTJOIN(CHAR(10), TRUE,
IF(Maßnahmen!L24&gt;=1, "– " &amp; Maßnahmen!L1, "")
), ""),
IF(OR(Maßnahmen!N24&gt;=1, Maßnahmen!O24&gt;=1, Maßnahmen!P24&gt;=1),
"Schaffung / Umgestaltung von Retentions- und Wasserflächen" &amp; CHAR(10) &amp;
_xlfn.TEXTJOIN(CHAR(10), TRUE,
IF(Maßnahmen!N24&gt;=1, "– " &amp; Maßnahmen!N1, ""),
IF(Maßnahmen!O24&gt;=1, "– " &amp; Maßnahmen!O1, ""),
IF(Maßnahmen!P24&gt;=1, "– " &amp; Maßnahmen!P1, "")
), "")
)</f>
        <v/>
      </c>
      <c r="C1" s="65" t="str">
        <f>_xlfn.TEXTJOIN(CHAR(10)&amp;CHAR(10), TRUE,
IF(OR(Maßnahmen!R24&gt;=1, Maßnahmen!S24&gt;=1, Maßnahmen!T24&gt;=1, Maßnahmen!U24&gt;=1, Maßnahmen!V24&gt;=1, Maßnahmen!W24&gt;=1, Maßnahmen!X24&gt;=1),
_xlfn.TEXTJOIN(CHAR(10), TRUE,
IF(Maßnahmen!R24&gt;=1, "– " &amp; Maßnahmen!R1, ""),
IF(Maßnahmen!S24&gt;=1, "– " &amp; Maßnahmen!S1, ""),
IF(Maßnahmen!T24&gt;=1, "– " &amp; Maßnahmen!T1, ""),
IF(Maßnahmen!U24&gt;=1, "– " &amp; Maßnahmen!U1, ""),
IF(Maßnahmen!V24&gt;=1, "– " &amp; Maßnahmen!V1, ""),
IF(Maßnahmen!W24&gt;=1, "– " &amp; Maßnahmen!W1, ""),
IF(Maßnahmen!X24&gt;=1, "– " &amp; Maßnahmen!X1, "")
), ""),
)</f>
        <v/>
      </c>
      <c r="D1" s="1"/>
      <c r="J1" s="1"/>
    </row>
    <row r="5" spans="1:10" x14ac:dyDescent="0.35">
      <c r="A5" s="1" t="str">
        <f>_xlfn.TEXTJOIN(CHAR(10)&amp;CHAR(10), TRUE,
IF(OR(Maßnahmen!B28&gt;=1, Maßnahmen!C28&gt;=1),
"Baumpflanzungen" &amp; CHAR(10) &amp;
_xlfn.TEXTJOIN(CHAR(10), TRUE,
IF(Maßnahmen!B28&gt;=1, "– " &amp; Maßnahmen!B5, ""),
IF(Maßnahmen!C28&gt;=1, "– " &amp; Maßnahmen!C5, "")
), ""),
IF(OR(Maßnahmen!D28&gt;=1, Maßnahmen!E28&gt;=1, Maßnahmen!F28&gt;=1, Maßnahmen!G28&gt;=1),
"Umgestaltung niedrigwüchsiger Vegetation (z.B. Rasen oder Beete)" &amp; CHAR(10) &amp;
_xlfn.TEXTJOIN(CHAR(10), TRUE,
IF(Maßnahmen!D28&gt;=1, "– " &amp; Maßnahmen!D5, ""),
IF(Maßnahmen!E28&gt;=1, "– " &amp; Maßnahmen!E5, ""),
IF(Maßnahmen!F28&gt;=1, "– " &amp; Maßnahmen!F5, ""),
IF(Maßnahmen!G28&gt;=1, "– " &amp; Maßnahmen!G5, "")
), ""),
IF(OR(Maßnahmen!H28&gt;=1, Maßnahmen!I28&gt;=1, Maßnahmen!J28&gt;=1, Maßnahmen!K28&gt;=1),
"Nutzung von Gebäudegrün" &amp; CHAR(10) &amp;
_xlfn.TEXTJOIN(CHAR(10), TRUE,
IF(Maßnahmen!H28&gt;=1, "– " &amp; Maßnahmen!H5, ""),
IF(Maßnahmen!I28&gt;=1, "– " &amp; Maßnahmen!I5, ""),
IF(Maßnahmen!J28&gt;=1, "– " &amp; Maßnahmen!J5, ""),
IF(Maßnahmen!K28&gt;=1, "– " &amp; Maßnahmen!K5, "")
), ""),
IF(OR(Maßnahmen!O28&gt;=1, Maßnahmen!P28&gt;=1),
"Schaffung versickerungsfähiger Flächen" &amp; CHAR(10) &amp;
_xlfn.TEXTJOIN(CHAR(10), TRUE,
IF(Maßnahmen!O28&gt;=1, "– " &amp; Maßnahmen!O5, ""),
IF(Maßnahmen!P28&gt;=1, "– " &amp; Maßnahmen!Q5, "")
), ""),
IF(OR(Maßnahmen!Q28&gt;=1, Maßnahmen!R28&gt;=1, Maßnahmen!S28&gt;=1, Maßnahmen!T28&gt;=1, Maßnahmen!U28&gt;=1),
"Sonstige Biodiversitätsfördernde Maßnahmen" &amp; CHAR(10) &amp;
_xlfn.TEXTJOIN(CHAR(10), TRUE,
IF(Maßnahmen!Q28&gt;=1, "– " &amp; Maßnahmen!R5, ""),
IF(Maßnahmen!R28&gt;=1, "– " &amp; Maßnahmen!S5, ""),
IF(Maßnahmen!S28&gt;=1, "– " &amp; Maßnahmen!T5, ""),
IF(Maßnahmen!T28&gt;=1, "– " &amp; Maßnahmen!U5, ""),
IF(Maßnahmen!U28&gt;=1, "– " &amp; Maßnahmen!V5, "")
), ""),
IF(OR(Maßnahmen!V28&gt;=1, Maßnahmen!W28&gt;=1),
"Ökologischer Pflege- und Entwicklungsplan" &amp; CHAR(10) &amp;
_xlfn.TEXTJOIN(CHAR(10), TRUE,
IF(Maßnahmen!V28&gt;=1, "– " &amp; Maßnahmen!W5, ""),
IF(Maßnahmen!W28&gt;=1, "– " &amp; Maßnahmen!P5, "")
), "")
)</f>
        <v/>
      </c>
    </row>
  </sheetData>
  <pageMargins left="0.7" right="0.7" top="0.78740157499999996" bottom="0.78740157499999996"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E700F-35BD-438F-9A19-872FF03DEDE2}">
  <sheetPr>
    <tabColor theme="1" tint="4.9989318521683403E-2"/>
    <pageSetUpPr fitToPage="1"/>
  </sheetPr>
  <dimension ref="A1:A7"/>
  <sheetViews>
    <sheetView topLeftCell="A8" workbookViewId="0">
      <selection activeCell="C7" sqref="C7"/>
    </sheetView>
  </sheetViews>
  <sheetFormatPr baseColWidth="10" defaultRowHeight="14.5" x14ac:dyDescent="0.35"/>
  <cols>
    <col min="1" max="1" width="86.26953125" style="1" customWidth="1"/>
  </cols>
  <sheetData>
    <row r="1" spans="1:1" x14ac:dyDescent="0.35">
      <c r="A1" s="36" t="s">
        <v>104</v>
      </c>
    </row>
    <row r="2" spans="1:1" ht="58" x14ac:dyDescent="0.35">
      <c r="A2" s="1" t="s">
        <v>109</v>
      </c>
    </row>
    <row r="3" spans="1:1" ht="29" x14ac:dyDescent="0.35">
      <c r="A3" s="1" t="s">
        <v>105</v>
      </c>
    </row>
    <row r="4" spans="1:1" ht="58" x14ac:dyDescent="0.35">
      <c r="A4" s="1" t="s">
        <v>108</v>
      </c>
    </row>
    <row r="5" spans="1:1" ht="58" x14ac:dyDescent="0.35">
      <c r="A5" s="1" t="s">
        <v>106</v>
      </c>
    </row>
    <row r="6" spans="1:1" ht="29" x14ac:dyDescent="0.35">
      <c r="A6" s="1" t="s">
        <v>107</v>
      </c>
    </row>
    <row r="7" spans="1:1" ht="31" x14ac:dyDescent="0.35">
      <c r="A7" s="1" t="s">
        <v>131</v>
      </c>
    </row>
  </sheetData>
  <sortState xmlns:xlrd2="http://schemas.microsoft.com/office/spreadsheetml/2017/richdata2" ref="A2:A6">
    <sortCondition ref="A2:A6"/>
  </sortState>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9A85-C3FD-44B9-BEEC-7E55C6255AA2}">
  <sheetPr>
    <tabColor theme="7" tint="0.79998168889431442"/>
    <pageSetUpPr fitToPage="1"/>
  </sheetPr>
  <dimension ref="B2:S24"/>
  <sheetViews>
    <sheetView topLeftCell="B1" zoomScale="90" zoomScaleNormal="90" workbookViewId="0">
      <selection activeCell="G10" sqref="G10"/>
    </sheetView>
  </sheetViews>
  <sheetFormatPr baseColWidth="10" defaultRowHeight="14.5" x14ac:dyDescent="0.35"/>
  <cols>
    <col min="1" max="1" width="4.1796875" customWidth="1"/>
    <col min="2" max="2" width="35.6328125" customWidth="1"/>
    <col min="3" max="3" width="19.6328125" customWidth="1"/>
    <col min="4" max="4" width="10.90625" hidden="1" customWidth="1"/>
    <col min="6" max="6" width="6.6328125" customWidth="1"/>
    <col min="7" max="7" width="35.6328125" customWidth="1"/>
    <col min="8" max="8" width="19.6328125" customWidth="1"/>
    <col min="9" max="9" width="10.90625" hidden="1" customWidth="1"/>
    <col min="10" max="10" width="65.54296875" customWidth="1"/>
    <col min="11" max="11" width="6.6328125" customWidth="1"/>
    <col min="12" max="12" width="24.6328125" customWidth="1"/>
    <col min="13" max="13" width="19.6328125" customWidth="1"/>
    <col min="14" max="14" width="10.90625" hidden="1" customWidth="1"/>
    <col min="15" max="15" width="10.90625" customWidth="1"/>
    <col min="16" max="16" width="24.6328125" customWidth="1"/>
    <col min="17" max="17" width="19.6328125" customWidth="1"/>
    <col min="18" max="18" width="10.90625" hidden="1" customWidth="1"/>
  </cols>
  <sheetData>
    <row r="2" spans="2:19" s="8" customFormat="1" ht="31" customHeight="1" x14ac:dyDescent="0.35">
      <c r="B2" s="74" t="s">
        <v>5</v>
      </c>
      <c r="C2" s="74"/>
      <c r="D2" s="74"/>
      <c r="E2" s="74"/>
      <c r="G2" s="74" t="s">
        <v>11</v>
      </c>
      <c r="H2" s="74"/>
      <c r="I2" s="74"/>
      <c r="J2" s="74"/>
      <c r="L2" s="74" t="s">
        <v>21</v>
      </c>
      <c r="M2" s="74"/>
      <c r="N2" s="74"/>
      <c r="O2" s="74"/>
      <c r="P2" s="74"/>
      <c r="Q2" s="74"/>
    </row>
    <row r="10" spans="2:19" x14ac:dyDescent="0.35">
      <c r="G10" s="70" t="s">
        <v>145</v>
      </c>
      <c r="L10" s="70" t="s">
        <v>146</v>
      </c>
    </row>
    <row r="12" spans="2:19" ht="9" customHeight="1" x14ac:dyDescent="0.35">
      <c r="R12" s="5"/>
      <c r="S12" s="5"/>
    </row>
    <row r="13" spans="2:19" s="8" customFormat="1" ht="41.5" customHeight="1" x14ac:dyDescent="0.35">
      <c r="B13" s="20" t="s">
        <v>69</v>
      </c>
      <c r="C13" s="14" t="str">
        <f>IF(AND(C14+ C15+ C16 + C17 + C18 + C19 &gt; 1), "Nur eines auswählen", "")</f>
        <v/>
      </c>
      <c r="G13" s="18" t="s">
        <v>12</v>
      </c>
      <c r="H13" s="14" t="str">
        <f>IF(AND(H14+ H15+ H16 + H17 + H18 + H19 + H20 &gt; 1), "Nur eines auswählen", "")</f>
        <v/>
      </c>
      <c r="L13" s="18" t="s">
        <v>22</v>
      </c>
      <c r="M13" s="14" t="str">
        <f>IF(AND(M14+ M15+ M16 + M17 + M18 + M19 + M20 &gt; 1), "Nur eines auswählen", "")</f>
        <v/>
      </c>
      <c r="P13" s="18" t="s">
        <v>32</v>
      </c>
      <c r="Q13" s="14" t="str">
        <f>IF(AND(T16+ Q15+ Q16 + Q17 + Q18 + Q19 + Q20 + Q21&gt; 1), "Nur eines auswählen", "")</f>
        <v/>
      </c>
    </row>
    <row r="14" spans="2:19" x14ac:dyDescent="0.35">
      <c r="B14" s="15" t="s">
        <v>20</v>
      </c>
      <c r="C14" s="13" t="b">
        <v>0</v>
      </c>
      <c r="D14" s="8">
        <f>IF(C14=TRUE,0,0)</f>
        <v>0</v>
      </c>
      <c r="E14" s="8"/>
      <c r="G14" s="16" t="s">
        <v>15</v>
      </c>
      <c r="H14" s="3" t="b">
        <v>0</v>
      </c>
      <c r="I14">
        <f>IF(H14=TRUE,0,0)</f>
        <v>0</v>
      </c>
      <c r="L14" s="16" t="s">
        <v>23</v>
      </c>
      <c r="M14" s="3" t="b">
        <v>0</v>
      </c>
      <c r="N14">
        <f>IF(M14=TRUE,1,0)</f>
        <v>0</v>
      </c>
      <c r="P14" s="16" t="s">
        <v>15</v>
      </c>
      <c r="Q14" s="3" t="b">
        <v>0</v>
      </c>
      <c r="R14">
        <f>IF(Q14=TRUE,0,0)</f>
        <v>0</v>
      </c>
    </row>
    <row r="15" spans="2:19" x14ac:dyDescent="0.35">
      <c r="B15" s="16" t="s">
        <v>6</v>
      </c>
      <c r="C15" s="3" t="b">
        <v>0</v>
      </c>
      <c r="D15">
        <f>IF(C15=TRUE,1,0)</f>
        <v>0</v>
      </c>
      <c r="G15" s="17" t="s">
        <v>13</v>
      </c>
      <c r="H15" s="3" t="b">
        <v>0</v>
      </c>
      <c r="I15">
        <f>IF(H15=TRUE,1,0)</f>
        <v>0</v>
      </c>
      <c r="L15" s="16" t="s">
        <v>24</v>
      </c>
      <c r="M15" s="3" t="b">
        <v>0</v>
      </c>
      <c r="N15">
        <f>IF(M15=TRUE,2,0)</f>
        <v>0</v>
      </c>
      <c r="P15" s="16" t="s">
        <v>13</v>
      </c>
      <c r="Q15" s="3" t="b">
        <v>0</v>
      </c>
      <c r="R15">
        <f>IF(Q15=TRUE,2,0)</f>
        <v>0</v>
      </c>
    </row>
    <row r="16" spans="2:19" x14ac:dyDescent="0.35">
      <c r="B16" s="16" t="s">
        <v>7</v>
      </c>
      <c r="C16" s="3" t="b">
        <v>0</v>
      </c>
      <c r="D16">
        <f>IF(C16=TRUE,2,0)</f>
        <v>0</v>
      </c>
      <c r="G16" s="16" t="s">
        <v>14</v>
      </c>
      <c r="H16" s="3" t="b">
        <v>0</v>
      </c>
      <c r="I16">
        <f>IF(H16=TRUE,2,0)</f>
        <v>0</v>
      </c>
      <c r="L16" s="16" t="s">
        <v>25</v>
      </c>
      <c r="M16" s="3" t="b">
        <v>0</v>
      </c>
      <c r="N16">
        <f>IF(M16=TRUE,2,0)</f>
        <v>0</v>
      </c>
      <c r="P16" s="19" t="s">
        <v>14</v>
      </c>
      <c r="Q16" s="3" t="b">
        <v>0</v>
      </c>
      <c r="R16">
        <f>IF(Q16=TRUE,2,0)</f>
        <v>0</v>
      </c>
    </row>
    <row r="17" spans="2:18" x14ac:dyDescent="0.35">
      <c r="B17" s="16" t="s">
        <v>8</v>
      </c>
      <c r="C17" s="3" t="b">
        <v>0</v>
      </c>
      <c r="D17">
        <f>IF(C17=TRUE,3,0)</f>
        <v>0</v>
      </c>
      <c r="G17" s="16" t="s">
        <v>16</v>
      </c>
      <c r="H17" s="3" t="b">
        <v>0</v>
      </c>
      <c r="I17">
        <f>IF(H17=TRUE,3,0)</f>
        <v>0</v>
      </c>
      <c r="L17" s="16" t="s">
        <v>26</v>
      </c>
      <c r="M17" s="3" t="b">
        <v>0</v>
      </c>
      <c r="N17">
        <f>IF(M17=TRUE,3,0)</f>
        <v>0</v>
      </c>
      <c r="P17" s="16" t="s">
        <v>16</v>
      </c>
      <c r="Q17" s="3" t="b">
        <v>0</v>
      </c>
      <c r="R17">
        <f>IF(Q17=TRUE,3,0)</f>
        <v>0</v>
      </c>
    </row>
    <row r="18" spans="2:18" x14ac:dyDescent="0.35">
      <c r="B18" s="16" t="s">
        <v>9</v>
      </c>
      <c r="C18" s="3" t="b">
        <v>0</v>
      </c>
      <c r="D18">
        <f>IF(C18=TRUE,4,0)</f>
        <v>0</v>
      </c>
      <c r="G18" s="16" t="s">
        <v>17</v>
      </c>
      <c r="H18" s="3" t="b">
        <v>0</v>
      </c>
      <c r="I18">
        <f t="shared" ref="I18" si="0">IF(H18=TRUE,3,0)</f>
        <v>0</v>
      </c>
      <c r="L18" s="16" t="s">
        <v>27</v>
      </c>
      <c r="M18" s="3" t="b">
        <v>0</v>
      </c>
      <c r="N18">
        <f>IF(M18=TRUE,4,0)</f>
        <v>0</v>
      </c>
      <c r="P18" s="16" t="s">
        <v>17</v>
      </c>
      <c r="Q18" s="3" t="b">
        <v>0</v>
      </c>
      <c r="R18">
        <f>IF(Q18=TRUE,3,0)</f>
        <v>0</v>
      </c>
    </row>
    <row r="19" spans="2:18" x14ac:dyDescent="0.35">
      <c r="B19" s="16" t="s">
        <v>10</v>
      </c>
      <c r="C19" s="3" t="b">
        <v>0</v>
      </c>
      <c r="D19">
        <f>IF(C19=TRUE,5,0)</f>
        <v>0</v>
      </c>
      <c r="G19" s="17" t="s">
        <v>18</v>
      </c>
      <c r="H19" s="3" t="b">
        <v>0</v>
      </c>
      <c r="I19">
        <f>IF(H19=TRUE,4,0)</f>
        <v>0</v>
      </c>
      <c r="L19" s="16" t="s">
        <v>28</v>
      </c>
      <c r="M19" s="3" t="b">
        <v>0</v>
      </c>
      <c r="N19">
        <f>IF(M19=TRUE,4,0)</f>
        <v>0</v>
      </c>
      <c r="P19" s="16" t="s">
        <v>18</v>
      </c>
      <c r="Q19" s="3" t="b">
        <v>0</v>
      </c>
      <c r="R19">
        <f>IF(Q19=TRUE,4,0)</f>
        <v>0</v>
      </c>
    </row>
    <row r="20" spans="2:18" x14ac:dyDescent="0.35">
      <c r="D20" s="46">
        <f>SUM(D15:D19)</f>
        <v>0</v>
      </c>
      <c r="G20" s="16" t="s">
        <v>19</v>
      </c>
      <c r="H20" s="3" t="b">
        <v>0</v>
      </c>
      <c r="I20">
        <f>IF(H20=TRUE,5,0)</f>
        <v>0</v>
      </c>
      <c r="L20" s="16" t="s">
        <v>29</v>
      </c>
      <c r="M20" s="3" t="b">
        <v>0</v>
      </c>
      <c r="N20">
        <f>IF(M20=TRUE,5,0)</f>
        <v>0</v>
      </c>
      <c r="P20" s="16" t="s">
        <v>30</v>
      </c>
      <c r="Q20" s="3" t="b">
        <v>0</v>
      </c>
      <c r="R20">
        <f>IF(Q20=TRUE,4,0)</f>
        <v>0</v>
      </c>
    </row>
    <row r="21" spans="2:18" x14ac:dyDescent="0.35">
      <c r="I21" s="46">
        <f>SUM(I14:I20)</f>
        <v>0</v>
      </c>
      <c r="N21">
        <f>SUM(N14:N20)</f>
        <v>0</v>
      </c>
      <c r="P21" s="16" t="s">
        <v>31</v>
      </c>
      <c r="Q21" s="3" t="b">
        <v>0</v>
      </c>
      <c r="R21">
        <f>IF(Q21=TRUE,5,0)</f>
        <v>0</v>
      </c>
    </row>
    <row r="22" spans="2:18" x14ac:dyDescent="0.35">
      <c r="R22">
        <f>SUM(R14:R21)</f>
        <v>0</v>
      </c>
    </row>
    <row r="23" spans="2:18" x14ac:dyDescent="0.35">
      <c r="N23" s="4">
        <f>MAX(R22,N21)</f>
        <v>0</v>
      </c>
    </row>
    <row r="24" spans="2:18" x14ac:dyDescent="0.35">
      <c r="D24" s="50">
        <f>AVERAGE(D20,I21,N23)</f>
        <v>0</v>
      </c>
    </row>
  </sheetData>
  <mergeCells count="3">
    <mergeCell ref="G2:J2"/>
    <mergeCell ref="B2:E2"/>
    <mergeCell ref="L2:Q2"/>
  </mergeCells>
  <conditionalFormatting sqref="B2">
    <cfRule type="expression" dxfId="70" priority="25">
      <formula>$D$20=5</formula>
    </cfRule>
    <cfRule type="expression" dxfId="69" priority="26">
      <formula>$D$20=4</formula>
    </cfRule>
    <cfRule type="expression" dxfId="68" priority="27">
      <formula>$D$20=3</formula>
    </cfRule>
    <cfRule type="expression" dxfId="67" priority="28">
      <formula>$D$20=2</formula>
    </cfRule>
    <cfRule type="expression" dxfId="66" priority="29">
      <formula>$D$20=1</formula>
    </cfRule>
    <cfRule type="expression" dxfId="65" priority="30">
      <formula>$D$20=0</formula>
    </cfRule>
  </conditionalFormatting>
  <conditionalFormatting sqref="G2">
    <cfRule type="expression" dxfId="64" priority="7">
      <formula>$I$21=5</formula>
    </cfRule>
    <cfRule type="expression" dxfId="63" priority="8">
      <formula>$I$21=4</formula>
    </cfRule>
    <cfRule type="expression" dxfId="62" priority="9">
      <formula>$I$21=3</formula>
    </cfRule>
    <cfRule type="expression" dxfId="61" priority="10">
      <formula>$I$21=2</formula>
    </cfRule>
    <cfRule type="expression" dxfId="60" priority="11">
      <formula>$I$21=1</formula>
    </cfRule>
    <cfRule type="expression" dxfId="59" priority="12">
      <formula>$I$21 = 0</formula>
    </cfRule>
  </conditionalFormatting>
  <conditionalFormatting sqref="L2">
    <cfRule type="expression" dxfId="58" priority="1">
      <formula>AND(N23&gt;=4.5,N23&lt;=5)</formula>
    </cfRule>
    <cfRule type="expression" dxfId="57" priority="2">
      <formula>AND(N23&gt;=3.5,N23&lt;=4.4)</formula>
    </cfRule>
    <cfRule type="expression" dxfId="56" priority="3">
      <formula>AND(N23&gt;=2.5,N23&lt;=3.4)</formula>
    </cfRule>
    <cfRule type="expression" dxfId="55" priority="4">
      <formula>AND(N23&gt;=1.5,N23&lt;=2.4)</formula>
    </cfRule>
    <cfRule type="expression" dxfId="54" priority="5">
      <formula>AND(N23&gt;0,N23&lt;=1.4)</formula>
    </cfRule>
    <cfRule type="expression" dxfId="53" priority="6">
      <formula>$N$23 = 0</formula>
    </cfRule>
  </conditionalFormatting>
  <hyperlinks>
    <hyperlink ref="G10" location="'Anleitung Starkregenprognose'!A1" display="Anleitung zur Berechnung der Prognose hier." xr:uid="{9AA106B9-AE72-4C66-AB0A-CBDDA960A6A9}"/>
    <hyperlink ref="L10" location="'Anleitung Hitzeprognose'!A1" display="Anleitung zur Berechnung hier." xr:uid="{E0A18084-7035-4CD3-A5BB-08D46EAABA68}"/>
  </hyperlinks>
  <pageMargins left="0.23622047244094491" right="0.23622047244094491" top="0.74803149606299213" bottom="0.74803149606299213" header="0.31496062992125984" footer="0.31496062992125984"/>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6153-23B6-4AB2-82EE-30E3A13ABA13}">
  <dimension ref="U21"/>
  <sheetViews>
    <sheetView zoomScale="80" zoomScaleNormal="80" workbookViewId="0"/>
  </sheetViews>
  <sheetFormatPr baseColWidth="10" defaultRowHeight="14.5" x14ac:dyDescent="0.35"/>
  <sheetData>
    <row r="21" spans="21:21" x14ac:dyDescent="0.35">
      <c r="U21" s="8"/>
    </row>
  </sheetData>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A1D0-B180-4AF3-B5CD-6269CFB028E2}">
  <dimension ref="A1"/>
  <sheetViews>
    <sheetView workbookViewId="0"/>
  </sheetViews>
  <sheetFormatPr baseColWidth="10" defaultRowHeight="14.5" x14ac:dyDescent="0.35"/>
  <cols>
    <col min="1" max="1" width="2.6328125" customWidth="1"/>
  </cols>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DCC56-5A8C-4CA7-AE21-968636197B73}">
  <sheetPr>
    <tabColor theme="9" tint="0.79998168889431442"/>
    <pageSetUpPr fitToPage="1"/>
  </sheetPr>
  <dimension ref="B9:O47"/>
  <sheetViews>
    <sheetView topLeftCell="A6" zoomScale="82" zoomScaleNormal="96" workbookViewId="0">
      <selection activeCell="L25" sqref="L25"/>
    </sheetView>
  </sheetViews>
  <sheetFormatPr baseColWidth="10" defaultRowHeight="14.5" x14ac:dyDescent="0.35"/>
  <cols>
    <col min="1" max="1" width="1.7265625" customWidth="1"/>
    <col min="2" max="2" width="51.54296875" customWidth="1"/>
    <col min="4" max="5" width="10.90625" hidden="1" customWidth="1"/>
    <col min="7" max="7" width="51.54296875" customWidth="1"/>
    <col min="8" max="8" width="10.453125" customWidth="1"/>
    <col min="9" max="9" width="11.1796875" hidden="1" customWidth="1"/>
    <col min="10" max="10" width="10.90625" hidden="1" customWidth="1"/>
    <col min="12" max="12" width="51.54296875" customWidth="1"/>
    <col min="13" max="13" width="10.90625" customWidth="1"/>
    <col min="14" max="15" width="10.90625" hidden="1" customWidth="1"/>
  </cols>
  <sheetData>
    <row r="9" spans="2:15" ht="38.5" customHeight="1" x14ac:dyDescent="0.35">
      <c r="B9" s="11" t="s">
        <v>0</v>
      </c>
      <c r="C9" s="9"/>
      <c r="D9" s="5"/>
      <c r="G9" s="11" t="s">
        <v>54</v>
      </c>
      <c r="H9" s="9"/>
      <c r="L9" s="12" t="s">
        <v>4</v>
      </c>
      <c r="M9" s="10"/>
    </row>
    <row r="10" spans="2:15" ht="16" x14ac:dyDescent="0.4">
      <c r="B10" s="75"/>
      <c r="C10" s="75"/>
      <c r="D10">
        <v>34</v>
      </c>
      <c r="G10" s="76"/>
      <c r="H10" s="76"/>
      <c r="I10">
        <v>10</v>
      </c>
      <c r="L10" s="5"/>
      <c r="N10">
        <v>4</v>
      </c>
    </row>
    <row r="11" spans="2:15" ht="29" x14ac:dyDescent="0.35">
      <c r="B11" s="2" t="s">
        <v>147</v>
      </c>
      <c r="C11" s="3" t="b">
        <v>0</v>
      </c>
      <c r="D11">
        <f>IF(C11=TRUE,1,0)</f>
        <v>0</v>
      </c>
      <c r="G11" s="2" t="s">
        <v>58</v>
      </c>
      <c r="H11" s="8"/>
      <c r="I11" t="s">
        <v>62</v>
      </c>
      <c r="L11" s="2" t="s">
        <v>174</v>
      </c>
      <c r="M11" s="13" t="b">
        <v>0</v>
      </c>
      <c r="N11">
        <f t="shared" ref="N11:N14" si="0">IF(M11=TRUE,1,0)</f>
        <v>0</v>
      </c>
    </row>
    <row r="12" spans="2:15" ht="29" x14ac:dyDescent="0.4">
      <c r="B12" s="1" t="s">
        <v>148</v>
      </c>
      <c r="C12" s="3" t="b">
        <v>0</v>
      </c>
      <c r="D12">
        <f>IF(C12=TRUE,2,0)</f>
        <v>0</v>
      </c>
      <c r="G12" s="35" t="s">
        <v>59</v>
      </c>
      <c r="H12" s="13" t="b">
        <v>0</v>
      </c>
      <c r="I12">
        <f>IF(H12=TRUE, 2, 0)</f>
        <v>0</v>
      </c>
      <c r="L12" s="2" t="s">
        <v>175</v>
      </c>
      <c r="M12" s="13" t="b">
        <v>0</v>
      </c>
      <c r="N12">
        <f t="shared" si="0"/>
        <v>0</v>
      </c>
    </row>
    <row r="13" spans="2:15" x14ac:dyDescent="0.35">
      <c r="B13" s="1" t="s">
        <v>149</v>
      </c>
      <c r="C13" s="3" t="b">
        <v>0</v>
      </c>
      <c r="D13">
        <f t="shared" ref="D13:D16" si="1">IF(C13=TRUE,1,0)</f>
        <v>0</v>
      </c>
      <c r="G13" s="35" t="s">
        <v>60</v>
      </c>
      <c r="H13" s="13" t="b">
        <v>0</v>
      </c>
      <c r="I13">
        <f t="shared" ref="I13:I16" si="2">IF(H13=TRUE, 1, 0)</f>
        <v>0</v>
      </c>
      <c r="L13" t="s">
        <v>176</v>
      </c>
      <c r="M13" s="3" t="b">
        <v>0</v>
      </c>
      <c r="N13">
        <f t="shared" si="0"/>
        <v>0</v>
      </c>
    </row>
    <row r="14" spans="2:15" ht="28.5" customHeight="1" x14ac:dyDescent="0.35">
      <c r="B14" s="1" t="s">
        <v>150</v>
      </c>
      <c r="C14" s="3" t="b">
        <v>0</v>
      </c>
      <c r="D14">
        <f t="shared" si="1"/>
        <v>0</v>
      </c>
      <c r="G14" s="35" t="s">
        <v>61</v>
      </c>
      <c r="H14" s="13" t="b">
        <v>0</v>
      </c>
      <c r="I14">
        <f>IF(H14=TRUE, 0, 0)</f>
        <v>0</v>
      </c>
      <c r="L14" s="1" t="s">
        <v>177</v>
      </c>
      <c r="M14" s="3" t="b">
        <v>0</v>
      </c>
      <c r="N14">
        <f t="shared" si="0"/>
        <v>0</v>
      </c>
    </row>
    <row r="15" spans="2:15" ht="29" x14ac:dyDescent="0.35">
      <c r="B15" s="1" t="s">
        <v>151</v>
      </c>
      <c r="C15" s="3" t="b">
        <v>0</v>
      </c>
      <c r="D15">
        <f t="shared" si="1"/>
        <v>0</v>
      </c>
      <c r="G15" s="2" t="s">
        <v>171</v>
      </c>
      <c r="H15" s="13" t="b">
        <v>0</v>
      </c>
      <c r="I15">
        <f t="shared" si="2"/>
        <v>0</v>
      </c>
      <c r="N15">
        <f>SUM(N11:N14)</f>
        <v>0</v>
      </c>
      <c r="O15" s="46">
        <f>IF(N15=0,0,IF(N15&lt;=N10*0.2,1,IF(N15&lt;=N10*0.4,2,IF(N15&lt;=N10*0.6,3,IF(N15&lt;=N10*0.8,4,5)))))</f>
        <v>0</v>
      </c>
    </row>
    <row r="16" spans="2:15" ht="35" customHeight="1" x14ac:dyDescent="0.35">
      <c r="B16" s="1" t="s">
        <v>152</v>
      </c>
      <c r="C16" s="3" t="b">
        <v>0</v>
      </c>
      <c r="D16">
        <f t="shared" si="1"/>
        <v>0</v>
      </c>
      <c r="G16" s="2" t="s">
        <v>2</v>
      </c>
      <c r="H16" s="13" t="b">
        <v>0</v>
      </c>
      <c r="I16">
        <f t="shared" si="2"/>
        <v>0</v>
      </c>
    </row>
    <row r="17" spans="2:10" ht="31.5" customHeight="1" x14ac:dyDescent="0.35">
      <c r="B17" s="1" t="s">
        <v>153</v>
      </c>
      <c r="G17" s="2" t="s">
        <v>3</v>
      </c>
      <c r="H17" s="13" t="b">
        <v>0</v>
      </c>
      <c r="I17">
        <f t="shared" ref="I17:I21" si="3">IF(H17=TRUE,1,0)</f>
        <v>0</v>
      </c>
    </row>
    <row r="18" spans="2:10" x14ac:dyDescent="0.35">
      <c r="B18" s="7" t="s">
        <v>154</v>
      </c>
      <c r="C18" s="3" t="b">
        <v>0</v>
      </c>
      <c r="D18">
        <f>IF(C18=TRUE,1,0)</f>
        <v>0</v>
      </c>
      <c r="G18" s="1" t="s">
        <v>172</v>
      </c>
      <c r="H18" s="13" t="b">
        <v>0</v>
      </c>
      <c r="I18">
        <f t="shared" si="3"/>
        <v>0</v>
      </c>
    </row>
    <row r="19" spans="2:10" ht="29" x14ac:dyDescent="0.35">
      <c r="B19" s="7" t="s">
        <v>155</v>
      </c>
      <c r="C19" s="3" t="b">
        <v>0</v>
      </c>
      <c r="D19">
        <f>IF(C19=TRUE,2,0)</f>
        <v>0</v>
      </c>
      <c r="G19" s="1" t="s">
        <v>130</v>
      </c>
      <c r="H19" s="3" t="b">
        <v>0</v>
      </c>
      <c r="I19">
        <f t="shared" si="3"/>
        <v>0</v>
      </c>
    </row>
    <row r="20" spans="2:10" x14ac:dyDescent="0.35">
      <c r="B20" s="7" t="s">
        <v>34</v>
      </c>
      <c r="C20" s="3" t="b">
        <v>0</v>
      </c>
      <c r="D20">
        <f>IF(C20=TRUE,3,0)</f>
        <v>0</v>
      </c>
      <c r="G20" s="2" t="s">
        <v>173</v>
      </c>
      <c r="H20" s="3" t="b">
        <v>0</v>
      </c>
      <c r="I20">
        <f t="shared" si="3"/>
        <v>0</v>
      </c>
    </row>
    <row r="21" spans="2:10" ht="32" customHeight="1" x14ac:dyDescent="0.35">
      <c r="B21" s="1" t="s">
        <v>156</v>
      </c>
      <c r="G21" s="2" t="s">
        <v>133</v>
      </c>
      <c r="H21" s="3" t="b">
        <v>0</v>
      </c>
      <c r="I21">
        <f t="shared" si="3"/>
        <v>0</v>
      </c>
    </row>
    <row r="22" spans="2:10" x14ac:dyDescent="0.35">
      <c r="B22" s="7" t="s">
        <v>154</v>
      </c>
      <c r="C22" s="3" t="b">
        <v>0</v>
      </c>
      <c r="D22">
        <f t="shared" ref="D22" si="4">IF(C22=TRUE,1,0)</f>
        <v>0</v>
      </c>
      <c r="I22">
        <f>SUM(I12:I21)</f>
        <v>0</v>
      </c>
      <c r="J22" s="46">
        <f>IF(I22=0,0,IF(I22&lt;=I10*0.2,1,IF(I22&lt;=I10*0.4,2,IF(I22&lt;=I10*0.6,3,IF(I22&lt;=I10*0.8,4,5)))))</f>
        <v>0</v>
      </c>
    </row>
    <row r="23" spans="2:10" x14ac:dyDescent="0.35">
      <c r="B23" s="7" t="s">
        <v>155</v>
      </c>
      <c r="C23" s="3" t="b">
        <v>0</v>
      </c>
      <c r="D23">
        <f>IF(C23=TRUE,2,0)</f>
        <v>0</v>
      </c>
    </row>
    <row r="24" spans="2:10" x14ac:dyDescent="0.35">
      <c r="B24" s="7" t="s">
        <v>34</v>
      </c>
      <c r="C24" s="3" t="b">
        <v>0</v>
      </c>
      <c r="D24">
        <f>IF(C24=TRUE,3,0)</f>
        <v>0</v>
      </c>
    </row>
    <row r="25" spans="2:10" x14ac:dyDescent="0.35">
      <c r="B25" s="7" t="s">
        <v>157</v>
      </c>
    </row>
    <row r="26" spans="2:10" x14ac:dyDescent="0.35">
      <c r="B26" s="1" t="s">
        <v>158</v>
      </c>
      <c r="C26" s="3" t="b">
        <v>0</v>
      </c>
      <c r="D26">
        <f t="shared" ref="D26" si="5">IF(C26=TRUE,1,0)</f>
        <v>0</v>
      </c>
    </row>
    <row r="27" spans="2:10" x14ac:dyDescent="0.35">
      <c r="B27" s="1" t="s">
        <v>159</v>
      </c>
      <c r="C27" s="3" t="b">
        <v>0</v>
      </c>
      <c r="D27">
        <f>IF(C27=TRUE,2,0)</f>
        <v>0</v>
      </c>
    </row>
    <row r="28" spans="2:10" x14ac:dyDescent="0.35">
      <c r="B28" s="1" t="s">
        <v>160</v>
      </c>
      <c r="C28" s="3" t="b">
        <v>0</v>
      </c>
      <c r="D28">
        <f t="shared" ref="D28:D31" si="6">IF(C28=TRUE,1,0)</f>
        <v>0</v>
      </c>
    </row>
    <row r="29" spans="2:10" x14ac:dyDescent="0.35">
      <c r="B29" s="7" t="s">
        <v>1</v>
      </c>
      <c r="C29" s="3" t="b">
        <v>0</v>
      </c>
      <c r="D29">
        <f t="shared" si="6"/>
        <v>0</v>
      </c>
    </row>
    <row r="30" spans="2:10" x14ac:dyDescent="0.35">
      <c r="B30" s="1" t="s">
        <v>161</v>
      </c>
      <c r="C30" s="3" t="b">
        <v>0</v>
      </c>
      <c r="D30">
        <f t="shared" si="6"/>
        <v>0</v>
      </c>
    </row>
    <row r="31" spans="2:10" x14ac:dyDescent="0.35">
      <c r="B31" s="1" t="s">
        <v>162</v>
      </c>
      <c r="C31" s="3" t="b">
        <v>0</v>
      </c>
      <c r="D31">
        <f t="shared" si="6"/>
        <v>0</v>
      </c>
    </row>
    <row r="32" spans="2:10" x14ac:dyDescent="0.35">
      <c r="B32" s="1" t="s">
        <v>163</v>
      </c>
      <c r="C32" s="3" t="b">
        <v>0</v>
      </c>
      <c r="D32">
        <f>IF(C32=TRUE, 1, 0)</f>
        <v>0</v>
      </c>
    </row>
    <row r="33" spans="2:5" x14ac:dyDescent="0.35">
      <c r="B33" s="1" t="s">
        <v>164</v>
      </c>
      <c r="C33" s="3" t="b">
        <v>0</v>
      </c>
      <c r="D33">
        <f t="shared" ref="D33:D39" si="7">IF(C33=TRUE, 1, 0)</f>
        <v>0</v>
      </c>
    </row>
    <row r="34" spans="2:5" x14ac:dyDescent="0.35">
      <c r="B34" s="1" t="s">
        <v>165</v>
      </c>
      <c r="C34" s="3" t="b">
        <v>0</v>
      </c>
      <c r="D34">
        <f t="shared" si="7"/>
        <v>0</v>
      </c>
    </row>
    <row r="35" spans="2:5" x14ac:dyDescent="0.35">
      <c r="B35" s="1" t="s">
        <v>166</v>
      </c>
      <c r="C35" s="3" t="b">
        <v>0</v>
      </c>
      <c r="D35">
        <f t="shared" si="7"/>
        <v>0</v>
      </c>
    </row>
    <row r="36" spans="2:5" x14ac:dyDescent="0.35">
      <c r="B36" s="1" t="s">
        <v>167</v>
      </c>
      <c r="C36" s="3" t="b">
        <v>0</v>
      </c>
      <c r="D36">
        <f t="shared" si="7"/>
        <v>0</v>
      </c>
    </row>
    <row r="37" spans="2:5" x14ac:dyDescent="0.35">
      <c r="B37" s="1" t="s">
        <v>168</v>
      </c>
      <c r="C37" s="3" t="b">
        <v>0</v>
      </c>
      <c r="D37">
        <f t="shared" si="7"/>
        <v>0</v>
      </c>
    </row>
    <row r="38" spans="2:5" x14ac:dyDescent="0.35">
      <c r="B38" s="1" t="s">
        <v>169</v>
      </c>
      <c r="C38" s="3" t="b">
        <v>0</v>
      </c>
      <c r="D38">
        <f t="shared" si="7"/>
        <v>0</v>
      </c>
    </row>
    <row r="39" spans="2:5" x14ac:dyDescent="0.35">
      <c r="B39" s="1" t="s">
        <v>170</v>
      </c>
      <c r="C39" s="3" t="b">
        <v>0</v>
      </c>
      <c r="D39">
        <f t="shared" si="7"/>
        <v>0</v>
      </c>
    </row>
    <row r="40" spans="2:5" x14ac:dyDescent="0.35">
      <c r="D40">
        <f>SUM(D11:D39)</f>
        <v>0</v>
      </c>
      <c r="E40" s="46">
        <f>IF(D40=0,0,IF(D40&lt;=D10*0.2,1,IF(D40&lt;=D10*0.4,2,IF(D40&lt;=D10*0.6,3,IF(D40&lt;=D10*0.8,4,5)))))</f>
        <v>0</v>
      </c>
    </row>
    <row r="44" spans="2:5" x14ac:dyDescent="0.35">
      <c r="D44" s="47">
        <f>AVERAGE(E40,J22,O15)</f>
        <v>0</v>
      </c>
    </row>
    <row r="47" spans="2:5" x14ac:dyDescent="0.35">
      <c r="D47" s="49">
        <f>AVERAGE(D44,'3.2 Hitzesensibilität'!D26)</f>
        <v>0</v>
      </c>
    </row>
  </sheetData>
  <mergeCells count="2">
    <mergeCell ref="B10:C10"/>
    <mergeCell ref="G10:H10"/>
  </mergeCells>
  <conditionalFormatting sqref="C9">
    <cfRule type="expression" dxfId="52" priority="73">
      <formula>$E$40 = 5</formula>
    </cfRule>
    <cfRule type="expression" dxfId="51" priority="74">
      <formula>$E$40 = 4</formula>
    </cfRule>
    <cfRule type="expression" dxfId="50" priority="75">
      <formula>$E$40 = 3</formula>
    </cfRule>
    <cfRule type="expression" dxfId="49" priority="76">
      <formula>$E$40 = 2</formula>
    </cfRule>
    <cfRule type="expression" dxfId="48" priority="77">
      <formula>$E$40 = 1</formula>
    </cfRule>
    <cfRule type="expression" dxfId="47" priority="78">
      <formula>$E$40 = 0</formula>
    </cfRule>
  </conditionalFormatting>
  <conditionalFormatting sqref="H9">
    <cfRule type="expression" dxfId="46" priority="67">
      <formula>$J$22 = 5</formula>
    </cfRule>
    <cfRule type="expression" dxfId="45" priority="68">
      <formula>$J$22 = 4</formula>
    </cfRule>
    <cfRule type="expression" dxfId="44" priority="69">
      <formula>$J$22 = 3</formula>
    </cfRule>
    <cfRule type="expression" dxfId="43" priority="70">
      <formula>$J$22 = 2</formula>
    </cfRule>
    <cfRule type="expression" dxfId="42" priority="71">
      <formula>$J$22 = 1</formula>
    </cfRule>
    <cfRule type="expression" dxfId="41" priority="72">
      <formula>$J$22 = 0</formula>
    </cfRule>
  </conditionalFormatting>
  <conditionalFormatting sqref="M9">
    <cfRule type="expression" dxfId="40" priority="49">
      <formula>$O$15 = 5</formula>
    </cfRule>
    <cfRule type="expression" dxfId="39" priority="50">
      <formula>$O$15 = 4</formula>
    </cfRule>
    <cfRule type="expression" dxfId="38" priority="51">
      <formula>$O$15 = 3</formula>
    </cfRule>
    <cfRule type="expression" dxfId="37" priority="52">
      <formula>$O$15 = 2</formula>
    </cfRule>
    <cfRule type="expression" dxfId="36" priority="53">
      <formula>$O$15 = 1</formula>
    </cfRule>
    <cfRule type="expression" dxfId="35" priority="54">
      <formula>$O$15= 0</formula>
    </cfRule>
  </conditionalFormatting>
  <pageMargins left="0.23622047244094491" right="0.23622047244094491" top="0.74803149606299213" bottom="0.7480314960629921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9485-AFD6-4B4C-9CA3-80591F3CD095}">
  <sheetPr>
    <tabColor theme="9" tint="0.79998168889431442"/>
    <pageSetUpPr fitToPage="1"/>
  </sheetPr>
  <dimension ref="B9:O30"/>
  <sheetViews>
    <sheetView tabSelected="1" zoomScale="80" zoomScaleNormal="80" workbookViewId="0">
      <selection activeCell="L27" sqref="L27"/>
    </sheetView>
  </sheetViews>
  <sheetFormatPr baseColWidth="10" defaultRowHeight="14.5" x14ac:dyDescent="0.35"/>
  <cols>
    <col min="1" max="1" width="2.453125" customWidth="1"/>
    <col min="2" max="2" width="51.54296875" customWidth="1"/>
    <col min="3" max="3" width="10.90625" customWidth="1"/>
    <col min="4" max="4" width="4.90625" hidden="1" customWidth="1"/>
    <col min="5" max="5" width="12.81640625" hidden="1" customWidth="1"/>
    <col min="7" max="7" width="51.54296875" customWidth="1"/>
    <col min="9" max="10" width="10.90625" hidden="1" customWidth="1"/>
    <col min="12" max="12" width="51.54296875" customWidth="1"/>
    <col min="14" max="15" width="10.90625" hidden="1" customWidth="1"/>
  </cols>
  <sheetData>
    <row r="9" spans="2:15" ht="38.5" customHeight="1" x14ac:dyDescent="0.35">
      <c r="B9" s="11" t="s">
        <v>0</v>
      </c>
      <c r="C9" s="9"/>
      <c r="G9" s="11" t="s">
        <v>54</v>
      </c>
      <c r="H9" s="9"/>
      <c r="L9" s="11" t="s">
        <v>4</v>
      </c>
      <c r="M9" s="10"/>
    </row>
    <row r="10" spans="2:15" ht="16" x14ac:dyDescent="0.4">
      <c r="B10" s="75"/>
      <c r="C10" s="75"/>
      <c r="D10">
        <v>15</v>
      </c>
      <c r="G10" s="76"/>
      <c r="H10" s="76"/>
      <c r="I10">
        <v>7</v>
      </c>
      <c r="L10" s="5"/>
      <c r="N10">
        <v>4</v>
      </c>
    </row>
    <row r="11" spans="2:15" ht="29" x14ac:dyDescent="0.35">
      <c r="B11" s="2" t="s">
        <v>178</v>
      </c>
      <c r="C11" s="13" t="b">
        <v>0</v>
      </c>
      <c r="D11">
        <f>IF(C11=TRUE,1,0)</f>
        <v>0</v>
      </c>
      <c r="G11" s="2" t="s">
        <v>82</v>
      </c>
      <c r="H11" s="13" t="b">
        <v>0</v>
      </c>
      <c r="I11">
        <f t="shared" ref="I11:I17" si="0">IF(H11=TRUE,1,0)</f>
        <v>0</v>
      </c>
      <c r="L11" s="2" t="s">
        <v>189</v>
      </c>
      <c r="M11" s="13" t="b">
        <v>0</v>
      </c>
      <c r="N11">
        <f t="shared" ref="N11:N14" si="1">IF(M11=TRUE,1,0)</f>
        <v>0</v>
      </c>
    </row>
    <row r="12" spans="2:15" ht="28" customHeight="1" x14ac:dyDescent="0.35">
      <c r="B12" s="2" t="s">
        <v>179</v>
      </c>
      <c r="C12" s="13" t="b">
        <v>0</v>
      </c>
      <c r="D12">
        <f>IF(C12=TRUE,1,0)</f>
        <v>0</v>
      </c>
      <c r="G12" s="2" t="s">
        <v>35</v>
      </c>
      <c r="H12" s="13" t="b">
        <v>0</v>
      </c>
      <c r="I12">
        <f t="shared" si="0"/>
        <v>0</v>
      </c>
      <c r="L12" s="2" t="s">
        <v>190</v>
      </c>
      <c r="M12" s="13" t="b">
        <v>0</v>
      </c>
      <c r="N12">
        <f t="shared" si="1"/>
        <v>0</v>
      </c>
    </row>
    <row r="13" spans="2:15" ht="43.5" x14ac:dyDescent="0.35">
      <c r="B13" s="2" t="s">
        <v>180</v>
      </c>
      <c r="C13" s="13" t="b">
        <v>0</v>
      </c>
      <c r="D13">
        <f>IF(C13=TRUE,2,0)</f>
        <v>0</v>
      </c>
      <c r="G13" s="2" t="s">
        <v>80</v>
      </c>
      <c r="H13" s="13" t="b">
        <v>0</v>
      </c>
      <c r="I13">
        <f t="shared" si="0"/>
        <v>0</v>
      </c>
      <c r="L13" s="2" t="s">
        <v>191</v>
      </c>
      <c r="M13" s="13" t="b">
        <v>0</v>
      </c>
      <c r="N13">
        <f t="shared" si="1"/>
        <v>0</v>
      </c>
    </row>
    <row r="14" spans="2:15" ht="29" x14ac:dyDescent="0.35">
      <c r="B14" s="2" t="s">
        <v>181</v>
      </c>
      <c r="C14" s="13" t="b">
        <v>0</v>
      </c>
      <c r="D14">
        <f t="shared" ref="D14:D22" si="2">IF(C14=TRUE,1,0)</f>
        <v>0</v>
      </c>
      <c r="G14" s="1" t="s">
        <v>144</v>
      </c>
      <c r="H14" s="3" t="b">
        <v>0</v>
      </c>
      <c r="I14">
        <f t="shared" si="0"/>
        <v>0</v>
      </c>
      <c r="L14" s="2" t="s">
        <v>36</v>
      </c>
      <c r="M14" s="13" t="b">
        <v>0</v>
      </c>
      <c r="N14">
        <f t="shared" si="1"/>
        <v>0</v>
      </c>
    </row>
    <row r="15" spans="2:15" ht="29" x14ac:dyDescent="0.35">
      <c r="B15" s="2" t="s">
        <v>182</v>
      </c>
      <c r="C15" s="13" t="b">
        <v>0</v>
      </c>
      <c r="D15">
        <f>IF(C15=TRUE,2,0)</f>
        <v>0</v>
      </c>
      <c r="G15" s="1" t="s">
        <v>81</v>
      </c>
      <c r="H15" s="3" t="b">
        <v>0</v>
      </c>
      <c r="I15">
        <f t="shared" si="0"/>
        <v>0</v>
      </c>
      <c r="L15" s="1"/>
      <c r="N15">
        <f>SUM(N11:N14)</f>
        <v>0</v>
      </c>
      <c r="O15" s="46">
        <f>IF(N15=0,0,IF(N15&lt;=N10*0.2,1,IF(N15&lt;=N10*0.4,2,IF(N15&lt;=N10*0.6,3,IF(N15&lt;=N10*0.8,4,5)))))</f>
        <v>0</v>
      </c>
    </row>
    <row r="16" spans="2:15" x14ac:dyDescent="0.35">
      <c r="B16" s="2" t="s">
        <v>183</v>
      </c>
      <c r="C16" s="13" t="b">
        <v>0</v>
      </c>
      <c r="D16">
        <f t="shared" si="2"/>
        <v>0</v>
      </c>
      <c r="G16" s="2" t="s">
        <v>125</v>
      </c>
      <c r="H16" s="3" t="b">
        <v>0</v>
      </c>
      <c r="I16">
        <f t="shared" si="0"/>
        <v>0</v>
      </c>
    </row>
    <row r="17" spans="2:10" ht="29" x14ac:dyDescent="0.35">
      <c r="B17" s="2" t="s">
        <v>184</v>
      </c>
      <c r="C17" s="13" t="b">
        <v>0</v>
      </c>
      <c r="D17">
        <f t="shared" si="2"/>
        <v>0</v>
      </c>
      <c r="G17" s="1" t="s">
        <v>130</v>
      </c>
      <c r="H17" s="3" t="b">
        <v>0</v>
      </c>
      <c r="I17">
        <f t="shared" si="0"/>
        <v>0</v>
      </c>
    </row>
    <row r="18" spans="2:10" x14ac:dyDescent="0.35">
      <c r="B18" s="2" t="s">
        <v>185</v>
      </c>
      <c r="C18" s="13" t="b">
        <v>0</v>
      </c>
      <c r="D18">
        <f t="shared" si="2"/>
        <v>0</v>
      </c>
      <c r="I18">
        <f>SUM(I11:I17)</f>
        <v>0</v>
      </c>
      <c r="J18" s="46">
        <f>IF(I18=0,0,IF(I18&lt;=I10*0.2,1,IF(I18&lt;=I10*0.4,2,IF(I18&lt;=I10*0.6,3,IF(I18&lt;=I10*0.8,4,5)))))</f>
        <v>0</v>
      </c>
    </row>
    <row r="19" spans="2:10" x14ac:dyDescent="0.35">
      <c r="B19" s="2" t="s">
        <v>186</v>
      </c>
      <c r="C19" s="13" t="b">
        <v>0</v>
      </c>
      <c r="D19">
        <f>IF(C19=TRUE,2,0)</f>
        <v>0</v>
      </c>
    </row>
    <row r="20" spans="2:10" x14ac:dyDescent="0.35">
      <c r="B20" s="2" t="s">
        <v>187</v>
      </c>
      <c r="C20" s="13" t="b">
        <v>0</v>
      </c>
      <c r="D20">
        <f t="shared" si="2"/>
        <v>0</v>
      </c>
    </row>
    <row r="21" spans="2:10" x14ac:dyDescent="0.35">
      <c r="B21" s="2" t="s">
        <v>33</v>
      </c>
      <c r="C21" s="13" t="b">
        <v>0</v>
      </c>
      <c r="D21">
        <f t="shared" si="2"/>
        <v>0</v>
      </c>
    </row>
    <row r="22" spans="2:10" x14ac:dyDescent="0.35">
      <c r="B22" s="2" t="s">
        <v>188</v>
      </c>
      <c r="C22" s="3" t="b">
        <v>0</v>
      </c>
      <c r="D22">
        <f t="shared" si="2"/>
        <v>0</v>
      </c>
    </row>
    <row r="23" spans="2:10" x14ac:dyDescent="0.35">
      <c r="D23">
        <f>SUM(D11:D22)</f>
        <v>0</v>
      </c>
      <c r="E23" s="46">
        <f>IF(D23=0,0,IF(D23&lt;=D10*0.2,1,IF(D23&lt;=D10*0.4,2,IF(D23&lt;=D10*0.6,3,IF(D23&lt;=D10*0.8,4,5)))))</f>
        <v>0</v>
      </c>
    </row>
    <row r="26" spans="2:10" x14ac:dyDescent="0.35">
      <c r="D26" s="48">
        <f>AVERAGE(E23,J18,O15)</f>
        <v>0</v>
      </c>
    </row>
    <row r="30" spans="2:10" x14ac:dyDescent="0.35">
      <c r="E30" s="4"/>
    </row>
  </sheetData>
  <mergeCells count="2">
    <mergeCell ref="B10:C10"/>
    <mergeCell ref="G10:H10"/>
  </mergeCells>
  <conditionalFormatting sqref="C9">
    <cfRule type="expression" dxfId="34" priority="79">
      <formula>$E$23 = 5</formula>
    </cfRule>
    <cfRule type="expression" dxfId="33" priority="80">
      <formula>$E$23 = 4</formula>
    </cfRule>
    <cfRule type="expression" dxfId="32" priority="81">
      <formula>$E$23 = 3</formula>
    </cfRule>
    <cfRule type="expression" dxfId="31" priority="82">
      <formula>$E$23 = 2</formula>
    </cfRule>
    <cfRule type="expression" dxfId="30" priority="83">
      <formula>$E$23 = 1</formula>
    </cfRule>
    <cfRule type="expression" dxfId="29" priority="84">
      <formula>$E$23 = 0</formula>
    </cfRule>
  </conditionalFormatting>
  <conditionalFormatting sqref="H9">
    <cfRule type="expression" dxfId="28" priority="85">
      <formula>$J$18 = 5</formula>
    </cfRule>
    <cfRule type="expression" dxfId="27" priority="86">
      <formula>$J$18 = 4</formula>
    </cfRule>
    <cfRule type="expression" dxfId="26" priority="87">
      <formula>$J$18 = 3</formula>
    </cfRule>
    <cfRule type="expression" dxfId="25" priority="88">
      <formula>$J$18 = 2</formula>
    </cfRule>
    <cfRule type="expression" dxfId="24" priority="89">
      <formula>$J$18 = 1</formula>
    </cfRule>
    <cfRule type="expression" dxfId="23" priority="90">
      <formula>$J$18 = 0</formula>
    </cfRule>
  </conditionalFormatting>
  <conditionalFormatting sqref="M9">
    <cfRule type="expression" dxfId="22" priority="1">
      <formula>$O$15 = 5</formula>
    </cfRule>
    <cfRule type="expression" dxfId="21" priority="2">
      <formula>$O$15 = 4</formula>
    </cfRule>
    <cfRule type="expression" dxfId="20" priority="3">
      <formula>$O$15 = 3</formula>
    </cfRule>
    <cfRule type="expression" dxfId="19" priority="4">
      <formula>$O$15 = 2</formula>
    </cfRule>
    <cfRule type="expression" dxfId="18" priority="5">
      <formula>$O$15 = 1</formula>
    </cfRule>
    <cfRule type="expression" dxfId="17" priority="6">
      <formula>$O$15= 0</formula>
    </cfRule>
  </conditionalFormatting>
  <pageMargins left="0.23622047244094491" right="0.23622047244094491" top="0.74803149606299213" bottom="0.74803149606299213"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349F-88EE-431F-AD32-85DEEC8A2F51}">
  <sheetPr>
    <tabColor rgb="FFFF0000"/>
    <pageSetUpPr fitToPage="1"/>
  </sheetPr>
  <dimension ref="B8:J38"/>
  <sheetViews>
    <sheetView zoomScale="81" zoomScaleNormal="96" workbookViewId="0">
      <selection activeCell="G9" sqref="G9"/>
    </sheetView>
  </sheetViews>
  <sheetFormatPr baseColWidth="10" defaultRowHeight="14.5" x14ac:dyDescent="0.35"/>
  <cols>
    <col min="1" max="1" width="3.36328125" customWidth="1"/>
    <col min="2" max="2" width="22.26953125" customWidth="1"/>
    <col min="3" max="3" width="58.36328125" customWidth="1"/>
    <col min="4" max="4" width="12.6328125" customWidth="1"/>
    <col min="5" max="5" width="0" hidden="1" customWidth="1"/>
    <col min="6" max="9" width="12.6328125" customWidth="1"/>
  </cols>
  <sheetData>
    <row r="8" spans="2:10" ht="59.5" customHeight="1" x14ac:dyDescent="0.35">
      <c r="D8" s="34" t="s">
        <v>103</v>
      </c>
      <c r="F8" s="34" t="s">
        <v>74</v>
      </c>
      <c r="G8" s="34" t="s">
        <v>83</v>
      </c>
      <c r="H8" s="34" t="s">
        <v>75</v>
      </c>
      <c r="I8" s="34" t="s">
        <v>128</v>
      </c>
      <c r="J8" s="34"/>
    </row>
    <row r="9" spans="2:10" ht="29" x14ac:dyDescent="0.35">
      <c r="B9" s="30" t="s">
        <v>84</v>
      </c>
      <c r="C9" s="29" t="s">
        <v>143</v>
      </c>
      <c r="D9" s="32" t="b">
        <v>0</v>
      </c>
      <c r="E9">
        <f>IF(D9=TRUE,1,0)</f>
        <v>0</v>
      </c>
      <c r="F9" s="32" t="b">
        <v>0</v>
      </c>
      <c r="G9" s="32" t="b">
        <v>0</v>
      </c>
      <c r="H9" s="32" t="b">
        <v>0</v>
      </c>
      <c r="I9" s="32" t="b">
        <v>0</v>
      </c>
      <c r="J9" s="39" t="str">
        <f t="shared" ref="J9:J30" si="0">IF(AND(H9+G9+F9+D9+I9&gt;1), "Nur eines auswählen", "")</f>
        <v/>
      </c>
    </row>
    <row r="10" spans="2:10" ht="29" x14ac:dyDescent="0.35">
      <c r="B10" s="31"/>
      <c r="C10" s="29" t="s">
        <v>78</v>
      </c>
      <c r="D10" s="32" t="b">
        <v>0</v>
      </c>
      <c r="E10">
        <f t="shared" ref="E10:E30" si="1">IF(D10=TRUE,1,0)</f>
        <v>0</v>
      </c>
      <c r="F10" s="32" t="b">
        <v>0</v>
      </c>
      <c r="G10" s="32" t="b">
        <v>0</v>
      </c>
      <c r="H10" s="32" t="b">
        <v>0</v>
      </c>
      <c r="I10" s="32" t="b">
        <v>0</v>
      </c>
      <c r="J10" s="39" t="str">
        <f t="shared" si="0"/>
        <v/>
      </c>
    </row>
    <row r="11" spans="2:10" ht="29" x14ac:dyDescent="0.35">
      <c r="B11" s="29"/>
      <c r="C11" s="29" t="s">
        <v>79</v>
      </c>
      <c r="D11" s="33" t="b">
        <v>0</v>
      </c>
      <c r="E11">
        <f t="shared" si="1"/>
        <v>0</v>
      </c>
      <c r="F11" s="32" t="b">
        <v>0</v>
      </c>
      <c r="G11" s="32" t="b">
        <v>0</v>
      </c>
      <c r="H11" s="32" t="b">
        <v>0</v>
      </c>
      <c r="I11" s="32" t="b">
        <v>0</v>
      </c>
      <c r="J11" s="39" t="str">
        <f t="shared" si="0"/>
        <v/>
      </c>
    </row>
    <row r="12" spans="2:10" x14ac:dyDescent="0.35">
      <c r="B12" s="29"/>
      <c r="C12" s="29" t="s">
        <v>77</v>
      </c>
      <c r="D12" s="33" t="b">
        <v>0</v>
      </c>
      <c r="E12">
        <f t="shared" si="1"/>
        <v>0</v>
      </c>
      <c r="F12" s="32" t="b">
        <v>0</v>
      </c>
      <c r="G12" s="32" t="b">
        <v>0</v>
      </c>
      <c r="H12" s="32" t="b">
        <v>0</v>
      </c>
      <c r="I12" s="32" t="b">
        <v>0</v>
      </c>
      <c r="J12" s="39" t="str">
        <f t="shared" si="0"/>
        <v/>
      </c>
    </row>
    <row r="13" spans="2:10" x14ac:dyDescent="0.35">
      <c r="B13" s="30" t="s">
        <v>132</v>
      </c>
      <c r="C13" s="29" t="s">
        <v>76</v>
      </c>
      <c r="D13" s="33" t="b">
        <v>0</v>
      </c>
      <c r="E13">
        <f t="shared" si="1"/>
        <v>0</v>
      </c>
      <c r="F13" s="32" t="b">
        <v>0</v>
      </c>
      <c r="G13" s="32" t="b">
        <v>0</v>
      </c>
      <c r="H13" s="32" t="b">
        <v>0</v>
      </c>
      <c r="I13" s="32" t="b">
        <v>0</v>
      </c>
      <c r="J13" s="39" t="str">
        <f t="shared" si="0"/>
        <v/>
      </c>
    </row>
    <row r="14" spans="2:10" ht="29" x14ac:dyDescent="0.35">
      <c r="B14" s="30"/>
      <c r="C14" s="29" t="s">
        <v>95</v>
      </c>
      <c r="D14" s="33" t="b">
        <v>0</v>
      </c>
      <c r="E14">
        <f t="shared" si="1"/>
        <v>0</v>
      </c>
      <c r="F14" s="32" t="b">
        <v>0</v>
      </c>
      <c r="G14" s="32" t="b">
        <v>0</v>
      </c>
      <c r="H14" s="32" t="b">
        <v>0</v>
      </c>
      <c r="I14" s="32" t="b">
        <v>0</v>
      </c>
      <c r="J14" s="39" t="str">
        <f t="shared" si="0"/>
        <v/>
      </c>
    </row>
    <row r="15" spans="2:10" x14ac:dyDescent="0.35">
      <c r="B15" s="31"/>
      <c r="C15" s="29" t="s">
        <v>92</v>
      </c>
      <c r="D15" s="32" t="b">
        <v>0</v>
      </c>
      <c r="E15">
        <f t="shared" si="1"/>
        <v>0</v>
      </c>
      <c r="F15" s="32" t="b">
        <v>0</v>
      </c>
      <c r="G15" s="33" t="b">
        <v>0</v>
      </c>
      <c r="H15" s="32" t="b">
        <v>0</v>
      </c>
      <c r="I15" s="32" t="b">
        <v>0</v>
      </c>
      <c r="J15" s="39" t="str">
        <f t="shared" si="0"/>
        <v/>
      </c>
    </row>
    <row r="16" spans="2:10" ht="29" x14ac:dyDescent="0.35">
      <c r="B16" s="29"/>
      <c r="C16" s="29" t="s">
        <v>85</v>
      </c>
      <c r="D16" s="32" t="b">
        <v>0</v>
      </c>
      <c r="E16">
        <f t="shared" si="1"/>
        <v>0</v>
      </c>
      <c r="F16" s="32" t="b">
        <v>0</v>
      </c>
      <c r="G16" s="33" t="b">
        <v>0</v>
      </c>
      <c r="H16" s="32" t="b">
        <v>0</v>
      </c>
      <c r="I16" s="32" t="b">
        <v>0</v>
      </c>
      <c r="J16" s="39" t="str">
        <f t="shared" si="0"/>
        <v/>
      </c>
    </row>
    <row r="17" spans="2:10" ht="29" x14ac:dyDescent="0.35">
      <c r="B17" s="29"/>
      <c r="C17" s="29" t="s">
        <v>93</v>
      </c>
      <c r="D17" s="32" t="b">
        <v>0</v>
      </c>
      <c r="E17">
        <f t="shared" si="1"/>
        <v>0</v>
      </c>
      <c r="F17" s="32" t="b">
        <v>0</v>
      </c>
      <c r="G17" s="33" t="b">
        <v>0</v>
      </c>
      <c r="H17" s="32" t="b">
        <v>0</v>
      </c>
      <c r="I17" s="32" t="b">
        <v>0</v>
      </c>
      <c r="J17" s="39" t="str">
        <f t="shared" si="0"/>
        <v/>
      </c>
    </row>
    <row r="18" spans="2:10" ht="29" x14ac:dyDescent="0.35">
      <c r="B18" s="29"/>
      <c r="C18" s="29" t="s">
        <v>94</v>
      </c>
      <c r="D18" s="32" t="b">
        <v>0</v>
      </c>
      <c r="E18">
        <f t="shared" si="1"/>
        <v>0</v>
      </c>
      <c r="F18" s="32" t="b">
        <v>0</v>
      </c>
      <c r="G18" s="33" t="b">
        <v>0</v>
      </c>
      <c r="H18" s="32" t="b">
        <v>0</v>
      </c>
      <c r="I18" s="32" t="b">
        <v>0</v>
      </c>
      <c r="J18" s="39" t="str">
        <f t="shared" si="0"/>
        <v/>
      </c>
    </row>
    <row r="19" spans="2:10" x14ac:dyDescent="0.35">
      <c r="B19" s="29"/>
      <c r="C19" s="29" t="s">
        <v>110</v>
      </c>
      <c r="D19" s="32" t="b">
        <v>0</v>
      </c>
      <c r="E19">
        <f t="shared" si="1"/>
        <v>0</v>
      </c>
      <c r="F19" s="32" t="b">
        <v>0</v>
      </c>
      <c r="G19" s="33" t="b">
        <v>0</v>
      </c>
      <c r="H19" s="32" t="b">
        <v>0</v>
      </c>
      <c r="I19" s="32" t="b">
        <v>0</v>
      </c>
      <c r="J19" s="39" t="str">
        <f t="shared" si="0"/>
        <v/>
      </c>
    </row>
    <row r="20" spans="2:10" ht="29" x14ac:dyDescent="0.35">
      <c r="B20" s="30" t="s">
        <v>86</v>
      </c>
      <c r="C20" s="29" t="s">
        <v>97</v>
      </c>
      <c r="D20" s="32" t="b">
        <v>0</v>
      </c>
      <c r="E20">
        <f t="shared" si="1"/>
        <v>0</v>
      </c>
      <c r="F20" s="32" t="b">
        <v>0</v>
      </c>
      <c r="G20" s="33" t="b">
        <v>0</v>
      </c>
      <c r="H20" s="32" t="b">
        <v>0</v>
      </c>
      <c r="I20" s="32" t="b">
        <v>0</v>
      </c>
      <c r="J20" s="39" t="str">
        <f t="shared" si="0"/>
        <v/>
      </c>
    </row>
    <row r="21" spans="2:10" x14ac:dyDescent="0.35">
      <c r="B21" s="30"/>
      <c r="C21" s="29" t="s">
        <v>141</v>
      </c>
      <c r="D21" s="32" t="b">
        <v>0</v>
      </c>
      <c r="F21" s="32" t="b">
        <v>0</v>
      </c>
      <c r="G21" s="33" t="b">
        <v>0</v>
      </c>
      <c r="H21" s="32" t="b">
        <v>0</v>
      </c>
      <c r="I21" s="32" t="b">
        <v>0</v>
      </c>
      <c r="J21" s="39"/>
    </row>
    <row r="22" spans="2:10" ht="29" x14ac:dyDescent="0.35">
      <c r="B22" s="29"/>
      <c r="C22" s="29" t="s">
        <v>98</v>
      </c>
      <c r="D22" s="32" t="b">
        <v>0</v>
      </c>
      <c r="E22">
        <f t="shared" si="1"/>
        <v>0</v>
      </c>
      <c r="F22" s="32" t="b">
        <v>0</v>
      </c>
      <c r="G22" s="33" t="b">
        <v>0</v>
      </c>
      <c r="H22" s="32" t="b">
        <v>0</v>
      </c>
      <c r="I22" s="32" t="b">
        <v>0</v>
      </c>
      <c r="J22" s="39" t="str">
        <f t="shared" si="0"/>
        <v/>
      </c>
    </row>
    <row r="23" spans="2:10" x14ac:dyDescent="0.35">
      <c r="B23" s="29"/>
      <c r="C23" s="29" t="s">
        <v>99</v>
      </c>
      <c r="D23" s="32" t="b">
        <v>0</v>
      </c>
      <c r="E23">
        <f t="shared" si="1"/>
        <v>0</v>
      </c>
      <c r="F23" s="32" t="b">
        <v>0</v>
      </c>
      <c r="G23" s="33" t="b">
        <v>0</v>
      </c>
      <c r="H23" s="32" t="b">
        <v>0</v>
      </c>
      <c r="I23" s="32" t="b">
        <v>0</v>
      </c>
      <c r="J23" s="39" t="str">
        <f t="shared" si="0"/>
        <v/>
      </c>
    </row>
    <row r="24" spans="2:10" x14ac:dyDescent="0.35">
      <c r="B24" s="29"/>
      <c r="C24" s="37" t="s">
        <v>111</v>
      </c>
      <c r="D24" s="32" t="b">
        <v>0</v>
      </c>
      <c r="E24">
        <f t="shared" si="1"/>
        <v>0</v>
      </c>
      <c r="F24" s="32" t="b">
        <v>0</v>
      </c>
      <c r="G24" s="33" t="b">
        <v>0</v>
      </c>
      <c r="H24" s="32" t="b">
        <v>0</v>
      </c>
      <c r="I24" s="32" t="b">
        <v>0</v>
      </c>
      <c r="J24" s="39" t="str">
        <f t="shared" si="0"/>
        <v/>
      </c>
    </row>
    <row r="25" spans="2:10" ht="29" x14ac:dyDescent="0.35">
      <c r="B25" s="30" t="s">
        <v>87</v>
      </c>
      <c r="C25" s="29" t="s">
        <v>96</v>
      </c>
      <c r="D25" s="32" t="b">
        <v>0</v>
      </c>
      <c r="E25">
        <f t="shared" si="1"/>
        <v>0</v>
      </c>
      <c r="F25" s="32" t="b">
        <v>0</v>
      </c>
      <c r="G25" s="33" t="b">
        <v>0</v>
      </c>
      <c r="H25" s="32" t="b">
        <v>0</v>
      </c>
      <c r="I25" s="32" t="b">
        <v>0</v>
      </c>
      <c r="J25" s="39" t="str">
        <f t="shared" si="0"/>
        <v/>
      </c>
    </row>
    <row r="26" spans="2:10" x14ac:dyDescent="0.35">
      <c r="B26" s="30"/>
      <c r="C26" s="29" t="s">
        <v>100</v>
      </c>
      <c r="D26" s="32" t="b">
        <v>0</v>
      </c>
      <c r="E26">
        <f t="shared" si="1"/>
        <v>0</v>
      </c>
      <c r="F26" s="32" t="b">
        <v>0</v>
      </c>
      <c r="G26" s="33" t="b">
        <v>0</v>
      </c>
      <c r="H26" s="32" t="b">
        <v>0</v>
      </c>
      <c r="I26" s="32" t="b">
        <v>0</v>
      </c>
      <c r="J26" s="39" t="str">
        <f t="shared" si="0"/>
        <v/>
      </c>
    </row>
    <row r="27" spans="2:10" x14ac:dyDescent="0.35">
      <c r="B27" s="29"/>
      <c r="C27" s="29" t="s">
        <v>101</v>
      </c>
      <c r="D27" s="32" t="b">
        <v>0</v>
      </c>
      <c r="E27">
        <f t="shared" si="1"/>
        <v>0</v>
      </c>
      <c r="F27" s="32" t="b">
        <v>0</v>
      </c>
      <c r="G27" s="33" t="b">
        <v>0</v>
      </c>
      <c r="H27" s="32" t="b">
        <v>0</v>
      </c>
      <c r="I27" s="32" t="b">
        <v>0</v>
      </c>
      <c r="J27" s="39" t="str">
        <f t="shared" si="0"/>
        <v/>
      </c>
    </row>
    <row r="28" spans="2:10" ht="29" x14ac:dyDescent="0.35">
      <c r="B28" s="31"/>
      <c r="C28" s="29" t="s">
        <v>88</v>
      </c>
      <c r="D28" s="32" t="b">
        <v>0</v>
      </c>
      <c r="E28">
        <f t="shared" si="1"/>
        <v>0</v>
      </c>
      <c r="F28" s="32" t="b">
        <v>0</v>
      </c>
      <c r="G28" s="33" t="b">
        <v>0</v>
      </c>
      <c r="H28" s="32" t="b">
        <v>0</v>
      </c>
      <c r="I28" s="32" t="b">
        <v>0</v>
      </c>
      <c r="J28" s="39" t="str">
        <f t="shared" si="0"/>
        <v/>
      </c>
    </row>
    <row r="29" spans="2:10" ht="29" x14ac:dyDescent="0.35">
      <c r="B29" s="30" t="s">
        <v>89</v>
      </c>
      <c r="C29" s="29" t="s">
        <v>90</v>
      </c>
      <c r="D29" s="32" t="b">
        <v>0</v>
      </c>
      <c r="E29">
        <f t="shared" si="1"/>
        <v>0</v>
      </c>
      <c r="F29" s="32" t="b">
        <v>0</v>
      </c>
      <c r="G29" s="33" t="b">
        <v>0</v>
      </c>
      <c r="H29" s="32" t="b">
        <v>0</v>
      </c>
      <c r="I29" s="32" t="b">
        <v>0</v>
      </c>
      <c r="J29" s="39" t="str">
        <f t="shared" si="0"/>
        <v/>
      </c>
    </row>
    <row r="30" spans="2:10" x14ac:dyDescent="0.35">
      <c r="B30" s="29"/>
      <c r="C30" s="29" t="s">
        <v>91</v>
      </c>
      <c r="D30" s="32" t="b">
        <v>0</v>
      </c>
      <c r="E30">
        <f t="shared" si="1"/>
        <v>0</v>
      </c>
      <c r="F30" s="32" t="b">
        <v>0</v>
      </c>
      <c r="G30" s="33" t="b">
        <v>0</v>
      </c>
      <c r="H30" s="32" t="b">
        <v>0</v>
      </c>
      <c r="I30" s="32" t="b">
        <v>0</v>
      </c>
      <c r="J30" s="39" t="str">
        <f t="shared" si="0"/>
        <v/>
      </c>
    </row>
    <row r="31" spans="2:10" x14ac:dyDescent="0.35">
      <c r="G31" s="1"/>
    </row>
    <row r="34" spans="7:7" x14ac:dyDescent="0.35">
      <c r="G34" s="1"/>
    </row>
    <row r="35" spans="7:7" x14ac:dyDescent="0.35">
      <c r="G35" s="1"/>
    </row>
    <row r="36" spans="7:7" ht="34.5" customHeight="1" x14ac:dyDescent="0.35">
      <c r="G36" s="1"/>
    </row>
    <row r="37" spans="7:7" x14ac:dyDescent="0.35">
      <c r="G37" s="1"/>
    </row>
    <row r="38" spans="7:7" x14ac:dyDescent="0.35">
      <c r="G38" s="1"/>
    </row>
  </sheetData>
  <pageMargins left="0.23622047244094491" right="0.23622047244094491" top="0.74803149606299213" bottom="0.74803149606299213" header="0.31496062992125984" footer="0.31496062992125984"/>
  <pageSetup paperSize="9"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D029-BEA7-4E50-B3D8-2CBD244A1536}">
  <sheetPr>
    <tabColor theme="8" tint="0.39997558519241921"/>
    <pageSetUpPr fitToPage="1"/>
  </sheetPr>
  <dimension ref="B7:AC43"/>
  <sheetViews>
    <sheetView zoomScale="75" zoomScaleNormal="75" workbookViewId="0">
      <selection activeCell="J30" sqref="J30"/>
    </sheetView>
  </sheetViews>
  <sheetFormatPr baseColWidth="10" defaultRowHeight="14.5" x14ac:dyDescent="0.35"/>
  <cols>
    <col min="1" max="1" width="1.90625" customWidth="1"/>
    <col min="2" max="2" width="56.36328125" customWidth="1"/>
    <col min="10" max="10" width="11.90625" customWidth="1"/>
    <col min="11" max="11" width="10.90625" customWidth="1"/>
    <col min="12" max="12" width="10.90625" style="1" customWidth="1"/>
    <col min="13" max="13" width="10.90625" customWidth="1"/>
  </cols>
  <sheetData>
    <row r="7" spans="2:29" x14ac:dyDescent="0.35">
      <c r="L7"/>
      <c r="M7" s="1"/>
    </row>
    <row r="8" spans="2:29" x14ac:dyDescent="0.35">
      <c r="L8"/>
      <c r="M8" s="1"/>
    </row>
    <row r="9" spans="2:29" x14ac:dyDescent="0.35">
      <c r="L9"/>
      <c r="M9" s="1"/>
    </row>
    <row r="10" spans="2:29" x14ac:dyDescent="0.35">
      <c r="L10"/>
      <c r="M10" s="1"/>
    </row>
    <row r="11" spans="2:29" x14ac:dyDescent="0.35">
      <c r="L11"/>
      <c r="M11" s="1"/>
    </row>
    <row r="12" spans="2:29" ht="15" thickBot="1" x14ac:dyDescent="0.4">
      <c r="L12"/>
    </row>
    <row r="13" spans="2:29" ht="16" x14ac:dyDescent="0.35">
      <c r="B13" s="72" t="s">
        <v>112</v>
      </c>
      <c r="C13" s="73"/>
      <c r="L13"/>
    </row>
    <row r="14" spans="2:29" x14ac:dyDescent="0.35">
      <c r="B14" s="42"/>
      <c r="C14" s="56"/>
      <c r="D14" s="38"/>
      <c r="E14" s="38"/>
      <c r="F14" s="38"/>
      <c r="G14" s="38"/>
      <c r="H14" s="38"/>
      <c r="I14" s="38"/>
      <c r="L14"/>
      <c r="Q14" s="38"/>
      <c r="R14" s="38"/>
      <c r="S14" s="38"/>
      <c r="T14" s="38"/>
      <c r="U14" s="38"/>
      <c r="V14" s="38"/>
      <c r="W14" s="38"/>
    </row>
    <row r="15" spans="2:29" x14ac:dyDescent="0.35">
      <c r="B15" s="57" t="s">
        <v>118</v>
      </c>
      <c r="C15" s="52" t="str">
        <f>LOOKUP('2. Exposition'!D20, {0;1;2;3;4;5}, {"gering";"erhöht";"moderat";"hoch";"sehr hoch";"extrem hoch"})</f>
        <v>gering</v>
      </c>
      <c r="L15"/>
    </row>
    <row r="16" spans="2:29" x14ac:dyDescent="0.35">
      <c r="B16" s="57" t="s">
        <v>119</v>
      </c>
      <c r="C16" s="52" t="str">
        <f>LOOKUP('2. Exposition'!I21, {0;1;2;3;4;5}, {"gering";"erhöht";"moderat";"hoch";"sehr hoch";"extrem hoch"})</f>
        <v>gering</v>
      </c>
      <c r="L16"/>
      <c r="M16" s="71" t="str">
        <f>Liste!A1</f>
        <v/>
      </c>
      <c r="N16" s="71"/>
      <c r="O16" s="71"/>
      <c r="P16" s="71"/>
      <c r="Q16" s="71"/>
      <c r="S16" s="71" t="str">
        <f>Liste!B1</f>
        <v/>
      </c>
      <c r="T16" s="71"/>
      <c r="U16" s="71"/>
      <c r="V16" s="71"/>
      <c r="W16" s="71"/>
      <c r="Y16" s="71" t="str">
        <f>Liste!C1</f>
        <v/>
      </c>
      <c r="Z16" s="71"/>
      <c r="AA16" s="71"/>
      <c r="AB16" s="71"/>
      <c r="AC16" s="71"/>
    </row>
    <row r="17" spans="2:29" x14ac:dyDescent="0.35">
      <c r="B17" s="57" t="s">
        <v>120</v>
      </c>
      <c r="C17" s="52" t="str">
        <f>LOOKUP('2. Exposition'!N23, {0;1;2;3;4;5}, {"gering";"erhöht";"moderat";"hoch";"sehr hoch";"extrem hoch"})</f>
        <v>gering</v>
      </c>
      <c r="L17"/>
      <c r="M17" s="71"/>
      <c r="N17" s="71"/>
      <c r="O17" s="71"/>
      <c r="P17" s="71"/>
      <c r="Q17" s="71"/>
      <c r="S17" s="71"/>
      <c r="T17" s="71"/>
      <c r="U17" s="71"/>
      <c r="V17" s="71"/>
      <c r="W17" s="71"/>
      <c r="Y17" s="71"/>
      <c r="Z17" s="71"/>
      <c r="AA17" s="71"/>
      <c r="AB17" s="71"/>
      <c r="AC17" s="71"/>
    </row>
    <row r="18" spans="2:29" x14ac:dyDescent="0.35">
      <c r="B18" s="58"/>
      <c r="C18" s="53"/>
      <c r="L18"/>
      <c r="M18" s="71"/>
      <c r="N18" s="71"/>
      <c r="O18" s="71"/>
      <c r="P18" s="71"/>
      <c r="Q18" s="71"/>
      <c r="S18" s="71"/>
      <c r="T18" s="71"/>
      <c r="U18" s="71"/>
      <c r="V18" s="71"/>
      <c r="W18" s="71"/>
      <c r="Y18" s="71"/>
      <c r="Z18" s="71"/>
      <c r="AA18" s="71"/>
      <c r="AB18" s="71"/>
      <c r="AC18" s="71"/>
    </row>
    <row r="19" spans="2:29" x14ac:dyDescent="0.35">
      <c r="B19" s="57" t="s">
        <v>121</v>
      </c>
      <c r="C19" s="52" t="str">
        <f>IF('2. Exposition'!D24&lt;0.5,"gering",
IF('2. Exposition'!D24&lt;1.5,"erhöht",
IF('2. Exposition'!D24&lt;2.5,"moderat",
IF('2. Exposition'!D24&lt;3.5,"hoch",
IF('2. Exposition'!D24&lt;4.5,"sehr hoch","extrem hoch")))))</f>
        <v>gering</v>
      </c>
      <c r="L19"/>
      <c r="M19" s="71"/>
      <c r="N19" s="71"/>
      <c r="O19" s="71"/>
      <c r="P19" s="71"/>
      <c r="Q19" s="71"/>
      <c r="S19" s="71"/>
      <c r="T19" s="71"/>
      <c r="U19" s="71"/>
      <c r="V19" s="71"/>
      <c r="W19" s="71"/>
      <c r="Y19" s="71"/>
      <c r="Z19" s="71"/>
      <c r="AA19" s="71"/>
      <c r="AB19" s="71"/>
      <c r="AC19" s="71"/>
    </row>
    <row r="20" spans="2:29" ht="15" thickBot="1" x14ac:dyDescent="0.4">
      <c r="B20" s="59"/>
      <c r="C20" s="55"/>
      <c r="L20"/>
      <c r="M20" s="71"/>
      <c r="N20" s="71"/>
      <c r="O20" s="71"/>
      <c r="P20" s="71"/>
      <c r="Q20" s="71"/>
      <c r="S20" s="71"/>
      <c r="T20" s="71"/>
      <c r="U20" s="71"/>
      <c r="V20" s="71"/>
      <c r="W20" s="71"/>
      <c r="Y20" s="71"/>
      <c r="Z20" s="71"/>
      <c r="AA20" s="71"/>
      <c r="AB20" s="71"/>
      <c r="AC20" s="71"/>
    </row>
    <row r="21" spans="2:29" x14ac:dyDescent="0.35">
      <c r="L21"/>
      <c r="M21" s="71"/>
      <c r="N21" s="71"/>
      <c r="O21" s="71"/>
      <c r="P21" s="71"/>
      <c r="Q21" s="71"/>
      <c r="S21" s="71"/>
      <c r="T21" s="71"/>
      <c r="U21" s="71"/>
      <c r="V21" s="71"/>
      <c r="W21" s="71"/>
      <c r="Y21" s="71"/>
      <c r="Z21" s="71"/>
      <c r="AA21" s="71"/>
      <c r="AB21" s="71"/>
      <c r="AC21" s="71"/>
    </row>
    <row r="22" spans="2:29" ht="15" thickBot="1" x14ac:dyDescent="0.4">
      <c r="L22"/>
      <c r="M22" s="71"/>
      <c r="N22" s="71"/>
      <c r="O22" s="71"/>
      <c r="P22" s="71"/>
      <c r="Q22" s="71"/>
      <c r="S22" s="71"/>
      <c r="T22" s="71"/>
      <c r="U22" s="71"/>
      <c r="V22" s="71"/>
      <c r="W22" s="71"/>
      <c r="Y22" s="71"/>
      <c r="Z22" s="71"/>
      <c r="AA22" s="71"/>
      <c r="AB22" s="71"/>
      <c r="AC22" s="71"/>
    </row>
    <row r="23" spans="2:29" ht="16" x14ac:dyDescent="0.35">
      <c r="B23" s="72" t="s">
        <v>113</v>
      </c>
      <c r="C23" s="73"/>
      <c r="L23"/>
      <c r="M23" s="71"/>
      <c r="N23" s="71"/>
      <c r="O23" s="71"/>
      <c r="P23" s="71"/>
      <c r="Q23" s="71"/>
      <c r="S23" s="71"/>
      <c r="T23" s="71"/>
      <c r="U23" s="71"/>
      <c r="V23" s="71"/>
      <c r="W23" s="71"/>
      <c r="Y23" s="71"/>
      <c r="Z23" s="71"/>
      <c r="AA23" s="71"/>
      <c r="AB23" s="71"/>
      <c r="AC23" s="71"/>
    </row>
    <row r="24" spans="2:29" x14ac:dyDescent="0.35">
      <c r="B24" s="42"/>
      <c r="C24" s="43"/>
      <c r="L24"/>
      <c r="M24" s="71"/>
      <c r="N24" s="71"/>
      <c r="O24" s="71"/>
      <c r="P24" s="71"/>
      <c r="Q24" s="71"/>
      <c r="S24" s="71"/>
      <c r="T24" s="71"/>
      <c r="U24" s="71"/>
      <c r="V24" s="71"/>
      <c r="W24" s="71"/>
      <c r="Y24" s="71"/>
      <c r="Z24" s="71"/>
      <c r="AA24" s="71"/>
      <c r="AB24" s="71"/>
      <c r="AC24" s="71"/>
    </row>
    <row r="25" spans="2:29" x14ac:dyDescent="0.35">
      <c r="B25" s="51" t="s">
        <v>122</v>
      </c>
      <c r="C25" s="52" t="str">
        <f>LOOKUP('3.1 Wassersensibilität'!D44, {0;1;2;3;4;5}, {"gering";"erhöht";"moderat";"hoch";"sehr hoch";"extrem hoch"})</f>
        <v>gering</v>
      </c>
      <c r="L25"/>
      <c r="M25" s="71"/>
      <c r="N25" s="71"/>
      <c r="O25" s="71"/>
      <c r="P25" s="71"/>
      <c r="Q25" s="71"/>
      <c r="S25" s="71"/>
      <c r="T25" s="71"/>
      <c r="U25" s="71"/>
      <c r="V25" s="71"/>
      <c r="W25" s="71"/>
      <c r="Y25" s="71"/>
      <c r="Z25" s="71"/>
      <c r="AA25" s="71"/>
      <c r="AB25" s="71"/>
      <c r="AC25" s="71"/>
    </row>
    <row r="26" spans="2:29" x14ac:dyDescent="0.35">
      <c r="B26" s="51" t="s">
        <v>123</v>
      </c>
      <c r="C26" s="52" t="str">
        <f>LOOKUP('3.2 Hitzesensibilität'!D26, {0;1;2;3;4;5}, {"gering";"erhöht";"moderat";"hoch";"sehr hoch";"extrem hoch"})</f>
        <v>gering</v>
      </c>
      <c r="L26"/>
      <c r="M26" s="71"/>
      <c r="N26" s="71"/>
      <c r="O26" s="71"/>
      <c r="P26" s="71"/>
      <c r="Q26" s="71"/>
      <c r="S26" s="71"/>
      <c r="T26" s="71"/>
      <c r="U26" s="71"/>
      <c r="V26" s="71"/>
      <c r="W26" s="71"/>
      <c r="Y26" s="71"/>
      <c r="Z26" s="71"/>
      <c r="AA26" s="71"/>
      <c r="AB26" s="71"/>
      <c r="AC26" s="71"/>
    </row>
    <row r="27" spans="2:29" x14ac:dyDescent="0.35">
      <c r="B27" s="51"/>
      <c r="C27" s="53"/>
      <c r="L27"/>
      <c r="M27" s="71"/>
      <c r="N27" s="71"/>
      <c r="O27" s="71"/>
      <c r="P27" s="71"/>
      <c r="Q27" s="71"/>
      <c r="S27" s="71"/>
      <c r="T27" s="71"/>
      <c r="U27" s="71"/>
      <c r="V27" s="71"/>
      <c r="W27" s="71"/>
      <c r="Y27" s="71"/>
      <c r="Z27" s="71"/>
      <c r="AA27" s="71"/>
      <c r="AB27" s="71"/>
      <c r="AC27" s="71"/>
    </row>
    <row r="28" spans="2:29" x14ac:dyDescent="0.35">
      <c r="B28" s="51" t="s">
        <v>124</v>
      </c>
      <c r="C28" s="52" t="str">
        <f>IF('3.1 Wassersensibilität'!D47&lt;0.5,"gering",
IF('3.1 Wassersensibilität'!D47&lt;1.5,"erhöht",
IF('3.1 Wassersensibilität'!D47&lt;2.5,"moderat",
IF('3.1 Wassersensibilität'!D47&lt;3.5,"hoch",
IF('3.1 Wassersensibilität'!D47&lt;4.5,"sehr hoch","extrem hoch")))))</f>
        <v>gering</v>
      </c>
      <c r="L28"/>
      <c r="M28" s="71"/>
      <c r="N28" s="71"/>
      <c r="O28" s="71"/>
      <c r="P28" s="71"/>
      <c r="Q28" s="71"/>
      <c r="S28" s="71"/>
      <c r="T28" s="71"/>
      <c r="U28" s="71"/>
      <c r="V28" s="71"/>
      <c r="W28" s="71"/>
      <c r="Y28" s="71"/>
      <c r="Z28" s="71"/>
      <c r="AA28" s="71"/>
      <c r="AB28" s="71"/>
      <c r="AC28" s="71"/>
    </row>
    <row r="29" spans="2:29" ht="15" thickBot="1" x14ac:dyDescent="0.4">
      <c r="B29" s="54"/>
      <c r="C29" s="55"/>
      <c r="L29"/>
      <c r="M29" s="71"/>
      <c r="N29" s="71"/>
      <c r="O29" s="71"/>
      <c r="P29" s="71"/>
      <c r="Q29" s="71"/>
      <c r="S29" s="71"/>
      <c r="T29" s="71"/>
      <c r="U29" s="71"/>
      <c r="V29" s="71"/>
      <c r="W29" s="71"/>
      <c r="Y29" s="71"/>
      <c r="Z29" s="71"/>
      <c r="AA29" s="71"/>
      <c r="AB29" s="71"/>
      <c r="AC29" s="71"/>
    </row>
    <row r="30" spans="2:29" x14ac:dyDescent="0.35">
      <c r="L30"/>
      <c r="M30" s="71"/>
      <c r="N30" s="71"/>
      <c r="O30" s="71"/>
      <c r="P30" s="71"/>
      <c r="Q30" s="71"/>
      <c r="S30" s="71"/>
      <c r="T30" s="71"/>
      <c r="U30" s="71"/>
      <c r="V30" s="71"/>
      <c r="W30" s="71"/>
      <c r="Y30" s="71"/>
      <c r="Z30" s="71"/>
      <c r="AA30" s="71"/>
      <c r="AB30" s="71"/>
      <c r="AC30" s="71"/>
    </row>
    <row r="31" spans="2:29" ht="15" thickBot="1" x14ac:dyDescent="0.4">
      <c r="L31"/>
      <c r="M31" s="71"/>
      <c r="N31" s="71"/>
      <c r="O31" s="71"/>
      <c r="P31" s="71"/>
      <c r="Q31" s="71"/>
      <c r="S31" s="71"/>
      <c r="T31" s="71"/>
      <c r="U31" s="71"/>
      <c r="V31" s="71"/>
      <c r="W31" s="71"/>
      <c r="Y31" s="71"/>
      <c r="Z31" s="71"/>
      <c r="AA31" s="71"/>
      <c r="AB31" s="71"/>
      <c r="AC31" s="71"/>
    </row>
    <row r="32" spans="2:29" ht="16" x14ac:dyDescent="0.35">
      <c r="B32" s="72" t="s">
        <v>114</v>
      </c>
      <c r="C32" s="73"/>
      <c r="L32"/>
      <c r="M32" s="71"/>
      <c r="N32" s="71"/>
      <c r="O32" s="71"/>
      <c r="P32" s="71"/>
      <c r="Q32" s="71"/>
      <c r="S32" s="71"/>
      <c r="T32" s="71"/>
      <c r="U32" s="71"/>
      <c r="V32" s="71"/>
      <c r="W32" s="71"/>
      <c r="Y32" s="71"/>
      <c r="Z32" s="71"/>
      <c r="AA32" s="71"/>
      <c r="AB32" s="71"/>
      <c r="AC32" s="71"/>
    </row>
    <row r="33" spans="2:29" x14ac:dyDescent="0.35">
      <c r="B33" s="42"/>
      <c r="C33" s="43"/>
      <c r="L33"/>
      <c r="M33" s="71"/>
      <c r="N33" s="71"/>
      <c r="O33" s="71"/>
      <c r="P33" s="71"/>
      <c r="Q33" s="71"/>
      <c r="S33" s="71"/>
      <c r="T33" s="71"/>
      <c r="U33" s="71"/>
      <c r="V33" s="71"/>
      <c r="W33" s="71"/>
      <c r="Y33" s="71"/>
      <c r="Z33" s="71"/>
      <c r="AA33" s="71"/>
      <c r="AB33" s="71"/>
      <c r="AC33" s="71"/>
    </row>
    <row r="34" spans="2:29" x14ac:dyDescent="0.35">
      <c r="B34" s="51" t="s">
        <v>126</v>
      </c>
      <c r="C34" s="52" t="str">
        <f>IF(Maßnahmen!Y24&lt;=15,"sehr gering",IF(Maßnahmen!Y24&lt;=30,"gering",IF(Maßnahmen!Y24&lt;=45,"hoch",IF(Maßnahmen!Y24&lt;=60,"sehr hoch","extrem hoch"))))</f>
        <v>sehr gering</v>
      </c>
      <c r="L34"/>
      <c r="M34" s="71"/>
      <c r="N34" s="71"/>
      <c r="O34" s="71"/>
      <c r="P34" s="71"/>
      <c r="Q34" s="71"/>
      <c r="S34" s="71"/>
      <c r="T34" s="71"/>
      <c r="U34" s="71"/>
      <c r="V34" s="71"/>
      <c r="W34" s="71"/>
      <c r="Y34" s="71"/>
      <c r="Z34" s="71"/>
      <c r="AA34" s="71"/>
      <c r="AB34" s="71"/>
      <c r="AC34" s="71"/>
    </row>
    <row r="35" spans="2:29" ht="15" thickBot="1" x14ac:dyDescent="0.4">
      <c r="B35" s="44"/>
      <c r="C35" s="45"/>
      <c r="L35"/>
      <c r="M35" s="71"/>
      <c r="N35" s="71"/>
      <c r="O35" s="71"/>
      <c r="P35" s="71"/>
      <c r="Q35" s="71"/>
      <c r="S35" s="71"/>
      <c r="T35" s="71"/>
      <c r="U35" s="71"/>
      <c r="V35" s="71"/>
      <c r="W35" s="71"/>
      <c r="Y35" s="71"/>
      <c r="Z35" s="71"/>
      <c r="AA35" s="71"/>
      <c r="AB35" s="71"/>
      <c r="AC35" s="71"/>
    </row>
    <row r="36" spans="2:29" x14ac:dyDescent="0.35">
      <c r="L36"/>
      <c r="M36" s="71"/>
      <c r="N36" s="71"/>
      <c r="O36" s="71"/>
      <c r="P36" s="71"/>
      <c r="Q36" s="71"/>
      <c r="S36" s="71"/>
      <c r="T36" s="71"/>
      <c r="U36" s="71"/>
      <c r="V36" s="71"/>
      <c r="W36" s="71"/>
      <c r="Y36" s="71"/>
      <c r="Z36" s="71"/>
      <c r="AA36" s="71"/>
      <c r="AB36" s="71"/>
      <c r="AC36" s="71"/>
    </row>
    <row r="37" spans="2:29" ht="98.5" customHeight="1" x14ac:dyDescent="0.35">
      <c r="L37"/>
      <c r="M37" s="71"/>
      <c r="N37" s="71"/>
      <c r="O37" s="71"/>
      <c r="P37" s="71"/>
      <c r="Q37" s="71"/>
    </row>
    <row r="38" spans="2:29" x14ac:dyDescent="0.35">
      <c r="L38"/>
    </row>
    <row r="39" spans="2:29" x14ac:dyDescent="0.35">
      <c r="L39"/>
    </row>
    <row r="40" spans="2:29" x14ac:dyDescent="0.35">
      <c r="L40"/>
    </row>
    <row r="41" spans="2:29" x14ac:dyDescent="0.35">
      <c r="L41"/>
    </row>
    <row r="42" spans="2:29" x14ac:dyDescent="0.35">
      <c r="L42"/>
    </row>
    <row r="43" spans="2:29" x14ac:dyDescent="0.35">
      <c r="L43"/>
    </row>
  </sheetData>
  <mergeCells count="6">
    <mergeCell ref="Y16:AC36"/>
    <mergeCell ref="B13:C13"/>
    <mergeCell ref="B23:C23"/>
    <mergeCell ref="B32:C32"/>
    <mergeCell ref="M16:Q37"/>
    <mergeCell ref="S16:W36"/>
  </mergeCells>
  <conditionalFormatting sqref="B13">
    <cfRule type="expression" dxfId="16" priority="13">
      <formula>$C$19 = "extrem hoch"</formula>
    </cfRule>
    <cfRule type="expression" dxfId="15" priority="14">
      <formula>$C$19 = "sehr hoch"</formula>
    </cfRule>
    <cfRule type="expression" dxfId="14" priority="15">
      <formula>$C$19 ="hoch"</formula>
    </cfRule>
    <cfRule type="expression" dxfId="13" priority="16">
      <formula>$C$19="moderat"</formula>
    </cfRule>
    <cfRule type="expression" dxfId="12" priority="17">
      <formula>$C$19= "erhöht"</formula>
    </cfRule>
    <cfRule type="expression" dxfId="11" priority="18">
      <formula>$C$19="gering"</formula>
    </cfRule>
  </conditionalFormatting>
  <conditionalFormatting sqref="B23">
    <cfRule type="expression" dxfId="10" priority="7">
      <formula>$C$28 = "extrem hoch"</formula>
    </cfRule>
    <cfRule type="expression" dxfId="9" priority="8">
      <formula>$C$28 = "sehr hoch"</formula>
    </cfRule>
    <cfRule type="expression" dxfId="8" priority="9">
      <formula>$C$28 ="hoch"</formula>
    </cfRule>
    <cfRule type="expression" dxfId="7" priority="10">
      <formula>$C$28="moderat"</formula>
    </cfRule>
    <cfRule type="expression" dxfId="6" priority="11">
      <formula>$C$28= "erhöht"</formula>
    </cfRule>
    <cfRule type="expression" dxfId="5" priority="12">
      <formula>$C$28="gering"</formula>
    </cfRule>
  </conditionalFormatting>
  <conditionalFormatting sqref="B32">
    <cfRule type="expression" dxfId="4" priority="1">
      <formula>$C$34 = "sehr gering"</formula>
    </cfRule>
    <cfRule type="expression" dxfId="3" priority="2">
      <formula>$C$34 = "gering"</formula>
    </cfRule>
    <cfRule type="expression" dxfId="2" priority="4">
      <formula>$C$34="hoch"</formula>
    </cfRule>
    <cfRule type="expression" dxfId="1" priority="5">
      <formula>$C$34="sehr hoch"</formula>
    </cfRule>
    <cfRule type="expression" dxfId="0" priority="6">
      <formula>$C$34 ="extrem hoch"</formula>
    </cfRule>
  </conditionalFormatting>
  <pageMargins left="0.25" right="0.25" top="0.75" bottom="0.75" header="0.3" footer="0.3"/>
  <pageSetup paperSize="9" scale="8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EAB3-56B1-4499-9465-8ABECDF743D7}">
  <dimension ref="A1:Y26"/>
  <sheetViews>
    <sheetView topLeftCell="B5" zoomScale="91" workbookViewId="0">
      <selection activeCell="Y25" sqref="Y25"/>
    </sheetView>
  </sheetViews>
  <sheetFormatPr baseColWidth="10" defaultRowHeight="14.5" x14ac:dyDescent="0.35"/>
  <cols>
    <col min="1" max="1" width="44.08984375" customWidth="1"/>
  </cols>
  <sheetData>
    <row r="1" spans="1:25" ht="205.5" x14ac:dyDescent="0.35">
      <c r="B1" s="67" t="s">
        <v>46</v>
      </c>
      <c r="C1" s="67" t="s">
        <v>42</v>
      </c>
      <c r="D1" s="67" t="s">
        <v>50</v>
      </c>
      <c r="E1" s="67" t="s">
        <v>43</v>
      </c>
      <c r="F1" s="67" t="s">
        <v>44</v>
      </c>
      <c r="G1" s="67" t="s">
        <v>45</v>
      </c>
      <c r="H1" s="67" t="s">
        <v>41</v>
      </c>
      <c r="I1" s="68" t="s">
        <v>57</v>
      </c>
      <c r="J1" s="68" t="s">
        <v>55</v>
      </c>
      <c r="K1" s="67" t="s">
        <v>51</v>
      </c>
      <c r="L1" s="68" t="s">
        <v>56</v>
      </c>
      <c r="M1" s="67" t="s">
        <v>39</v>
      </c>
      <c r="N1" s="68" t="s">
        <v>40</v>
      </c>
      <c r="O1" s="68" t="s">
        <v>37</v>
      </c>
      <c r="P1" s="69" t="s">
        <v>140</v>
      </c>
      <c r="Q1" s="68" t="s">
        <v>38</v>
      </c>
      <c r="R1" s="38" t="s">
        <v>47</v>
      </c>
      <c r="S1" s="38" t="s">
        <v>48</v>
      </c>
      <c r="T1" s="38" t="s">
        <v>49</v>
      </c>
      <c r="U1" s="38" t="s">
        <v>52</v>
      </c>
      <c r="V1" s="38" t="s">
        <v>53</v>
      </c>
      <c r="W1" s="38" t="s">
        <v>89</v>
      </c>
      <c r="X1" s="38" t="s">
        <v>116</v>
      </c>
    </row>
    <row r="2" spans="1:25" x14ac:dyDescent="0.35">
      <c r="A2" s="29" t="s">
        <v>115</v>
      </c>
      <c r="X2">
        <f>IF(OR('4. Anpassungsfähigkeit'!$F9=TRUE, '4. Anpassungsfähigkeit'!$G9=TRUE, '4. Anpassungsfähigkeit'!$I9=TRUE), 1, 0)</f>
        <v>0</v>
      </c>
    </row>
    <row r="3" spans="1:25" ht="29" x14ac:dyDescent="0.35">
      <c r="A3" s="29" t="s">
        <v>78</v>
      </c>
      <c r="X3">
        <f>IF(OR('4. Anpassungsfähigkeit'!$F10=TRUE, '4. Anpassungsfähigkeit'!$G10=TRUE, '4. Anpassungsfähigkeit'!$I10=TRUE), 1, 0)</f>
        <v>0</v>
      </c>
    </row>
    <row r="4" spans="1:25" ht="43.5" x14ac:dyDescent="0.35">
      <c r="A4" s="29" t="s">
        <v>79</v>
      </c>
      <c r="X4">
        <f>IF(OR('4. Anpassungsfähigkeit'!$F11=TRUE, '4. Anpassungsfähigkeit'!$G11=TRUE, '4. Anpassungsfähigkeit'!$I11=TRUE), 1, 0)</f>
        <v>0</v>
      </c>
    </row>
    <row r="5" spans="1:25" ht="29" x14ac:dyDescent="0.35">
      <c r="A5" s="29" t="s">
        <v>77</v>
      </c>
      <c r="X5">
        <f>IF(OR('4. Anpassungsfähigkeit'!$F12=TRUE, '4. Anpassungsfähigkeit'!$G12=TRUE, '4. Anpassungsfähigkeit'!$I12=TRUE), 1, 0)</f>
        <v>0</v>
      </c>
    </row>
    <row r="6" spans="1:25" ht="29" x14ac:dyDescent="0.35">
      <c r="A6" s="29" t="s">
        <v>76</v>
      </c>
      <c r="B6">
        <f>IF(OR('4. Anpassungsfähigkeit'!$F13=TRUE, '4. Anpassungsfähigkeit'!$G13=TRUE, '4. Anpassungsfähigkeit'!$I13), 1, 0)</f>
        <v>0</v>
      </c>
      <c r="C6">
        <f>IF(OR('4. Anpassungsfähigkeit'!$F13=TRUE, '4. Anpassungsfähigkeit'!$G13=TRUE, '4. Anpassungsfähigkeit'!$I13), 1, 0)</f>
        <v>0</v>
      </c>
      <c r="D6">
        <f>IF(OR('4. Anpassungsfähigkeit'!$F13=TRUE, '4. Anpassungsfähigkeit'!$G13=TRUE, '4. Anpassungsfähigkeit'!$I13), 1, 0)</f>
        <v>0</v>
      </c>
      <c r="E6">
        <f>IF(OR('4. Anpassungsfähigkeit'!$F13=TRUE, '4. Anpassungsfähigkeit'!$G13=TRUE, '4. Anpassungsfähigkeit'!$I13), 1, 0)</f>
        <v>0</v>
      </c>
      <c r="F6">
        <f>IF(OR('4. Anpassungsfähigkeit'!$F13=TRUE, '4. Anpassungsfähigkeit'!$G13=TRUE, '4. Anpassungsfähigkeit'!$I13), 1, 0)</f>
        <v>0</v>
      </c>
      <c r="G6">
        <f>IF(OR('4. Anpassungsfähigkeit'!$F13=TRUE, '4. Anpassungsfähigkeit'!$G13=TRUE, '4. Anpassungsfähigkeit'!$I13), 1, 0)</f>
        <v>0</v>
      </c>
      <c r="H6">
        <f>IF(OR('4. Anpassungsfähigkeit'!$F13=TRUE, '4. Anpassungsfähigkeit'!$G13=TRUE, '4. Anpassungsfähigkeit'!$I13), 1, 0)</f>
        <v>0</v>
      </c>
      <c r="I6">
        <f>IF(OR('4. Anpassungsfähigkeit'!$F13=TRUE, '4. Anpassungsfähigkeit'!$G13=TRUE, '4. Anpassungsfähigkeit'!$I13), 1, 0)</f>
        <v>0</v>
      </c>
      <c r="J6">
        <f>IF(OR('4. Anpassungsfähigkeit'!$F13=TRUE, '4. Anpassungsfähigkeit'!$G13=TRUE, '4. Anpassungsfähigkeit'!$I13), 1, 0)</f>
        <v>0</v>
      </c>
      <c r="K6">
        <f>IF(OR('4. Anpassungsfähigkeit'!$F13=TRUE, '4. Anpassungsfähigkeit'!$G13=TRUE, '4. Anpassungsfähigkeit'!$I13), 1, 0)</f>
        <v>0</v>
      </c>
      <c r="L6">
        <f>IF(OR('4. Anpassungsfähigkeit'!$F13=TRUE, '4. Anpassungsfähigkeit'!$G13=TRUE, '4. Anpassungsfähigkeit'!$I13), 1, 0)</f>
        <v>0</v>
      </c>
      <c r="M6">
        <f>IF(OR('4. Anpassungsfähigkeit'!$F13=TRUE, '4. Anpassungsfähigkeit'!$G13=TRUE, '4. Anpassungsfähigkeit'!$I13), 1, 0)</f>
        <v>0</v>
      </c>
      <c r="N6">
        <f>IF(OR('4. Anpassungsfähigkeit'!$F13=TRUE, '4. Anpassungsfähigkeit'!$G13=TRUE, '4. Anpassungsfähigkeit'!$I13), 1, 0)</f>
        <v>0</v>
      </c>
      <c r="O6">
        <f>IF(OR('4. Anpassungsfähigkeit'!$F13=TRUE, '4. Anpassungsfähigkeit'!$G13=TRUE, '4. Anpassungsfähigkeit'!$I13), 1, 0)</f>
        <v>0</v>
      </c>
      <c r="Q6">
        <f>IF(OR('4. Anpassungsfähigkeit'!$F13=TRUE, '4. Anpassungsfähigkeit'!$G13=TRUE, '4. Anpassungsfähigkeit'!$I13), 1, 0)</f>
        <v>0</v>
      </c>
      <c r="R6">
        <f>IF(OR('4. Anpassungsfähigkeit'!$F13=TRUE, '4. Anpassungsfähigkeit'!$G13=TRUE, '4. Anpassungsfähigkeit'!$I13), 1, 0)</f>
        <v>0</v>
      </c>
      <c r="S6">
        <f>IF(OR('4. Anpassungsfähigkeit'!$F13=TRUE, '4. Anpassungsfähigkeit'!$G13=TRUE, '4. Anpassungsfähigkeit'!$I13), 1, 0)</f>
        <v>0</v>
      </c>
      <c r="T6">
        <f>IF(OR('4. Anpassungsfähigkeit'!$F13=TRUE, '4. Anpassungsfähigkeit'!$G13=TRUE, '4. Anpassungsfähigkeit'!$I13), 1, 0)</f>
        <v>0</v>
      </c>
      <c r="U6">
        <f>IF(OR('4. Anpassungsfähigkeit'!$F13=TRUE, '4. Anpassungsfähigkeit'!$G13=TRUE, '4. Anpassungsfähigkeit'!$I13), 1, 0)</f>
        <v>0</v>
      </c>
      <c r="V6">
        <f>IF(OR('4. Anpassungsfähigkeit'!$F13=TRUE, '4. Anpassungsfähigkeit'!$G13=TRUE, '4. Anpassungsfähigkeit'!$I13), 1, 0)</f>
        <v>0</v>
      </c>
      <c r="X6">
        <f>IF(OR('4. Anpassungsfähigkeit'!$F13=TRUE, '4. Anpassungsfähigkeit'!$G13=TRUE, '4. Anpassungsfähigkeit'!$I13=TRUE), 1, 0)</f>
        <v>0</v>
      </c>
    </row>
    <row r="7" spans="1:25" ht="43.5" x14ac:dyDescent="0.35">
      <c r="A7" s="29" t="s">
        <v>95</v>
      </c>
      <c r="B7">
        <f>IF(OR('4. Anpassungsfähigkeit'!$F14=TRUE, '4. Anpassungsfähigkeit'!$G14=TRUE, '4. Anpassungsfähigkeit'!$I14), 1, 0)</f>
        <v>0</v>
      </c>
      <c r="C7">
        <f>IF(OR('4. Anpassungsfähigkeit'!$F14=TRUE, '4. Anpassungsfähigkeit'!$G14=TRUE, '4. Anpassungsfähigkeit'!$I14), 1, 0)</f>
        <v>0</v>
      </c>
      <c r="D7">
        <f>IF(OR('4. Anpassungsfähigkeit'!$F14=TRUE, '4. Anpassungsfähigkeit'!$G14=TRUE, '4. Anpassungsfähigkeit'!$I14), 1, 0)</f>
        <v>0</v>
      </c>
      <c r="E7">
        <f>IF(OR('4. Anpassungsfähigkeit'!$F14=TRUE, '4. Anpassungsfähigkeit'!$G14=TRUE, '4. Anpassungsfähigkeit'!$I14), 1, 0)</f>
        <v>0</v>
      </c>
      <c r="F7">
        <f>IF(OR('4. Anpassungsfähigkeit'!$F14=TRUE, '4. Anpassungsfähigkeit'!$G14=TRUE, '4. Anpassungsfähigkeit'!$I14), 1, 0)</f>
        <v>0</v>
      </c>
      <c r="G7">
        <f>IF(OR('4. Anpassungsfähigkeit'!$F14=TRUE, '4. Anpassungsfähigkeit'!$G14=TRUE, '4. Anpassungsfähigkeit'!$I14), 1, 0)</f>
        <v>0</v>
      </c>
      <c r="I7">
        <f>IF(OR('4. Anpassungsfähigkeit'!$F14=TRUE, '4. Anpassungsfähigkeit'!$G14=TRUE, '4. Anpassungsfähigkeit'!$I14), 1, 0)</f>
        <v>0</v>
      </c>
      <c r="J7">
        <f>IF(OR('4. Anpassungsfähigkeit'!$F14=TRUE, '4. Anpassungsfähigkeit'!$G14=TRUE, '4. Anpassungsfähigkeit'!$I14), 1, 0)</f>
        <v>0</v>
      </c>
      <c r="K7">
        <f>IF(OR('4. Anpassungsfähigkeit'!$F14=TRUE, '4. Anpassungsfähigkeit'!$G14=TRUE, '4. Anpassungsfähigkeit'!$I14), 1, 0)</f>
        <v>0</v>
      </c>
      <c r="M7">
        <f>IF(OR('4. Anpassungsfähigkeit'!$F14=TRUE, '4. Anpassungsfähigkeit'!$G14=TRUE, '4. Anpassungsfähigkeit'!$I14), 1, 0)</f>
        <v>0</v>
      </c>
      <c r="N7">
        <f>IF(OR('4. Anpassungsfähigkeit'!$F14=TRUE, '4. Anpassungsfähigkeit'!$G14=TRUE, '4. Anpassungsfähigkeit'!$I14), 1, 0)</f>
        <v>0</v>
      </c>
      <c r="O7">
        <f>IF(OR('4. Anpassungsfähigkeit'!$F14=TRUE, '4. Anpassungsfähigkeit'!$G14=TRUE, '4. Anpassungsfähigkeit'!$I14), 1, 0)</f>
        <v>0</v>
      </c>
      <c r="Q7">
        <f>IF(OR('4. Anpassungsfähigkeit'!$F14=TRUE, '4. Anpassungsfähigkeit'!$G14=TRUE, '4. Anpassungsfähigkeit'!$I14), 1, 0)</f>
        <v>0</v>
      </c>
      <c r="U7">
        <f>IF(OR('4. Anpassungsfähigkeit'!$F14=TRUE, '4. Anpassungsfähigkeit'!$G14=TRUE, '4. Anpassungsfähigkeit'!$I14), 1, 0)</f>
        <v>0</v>
      </c>
      <c r="V7">
        <f>IF(OR('4. Anpassungsfähigkeit'!$F14=TRUE, '4. Anpassungsfähigkeit'!$G14=TRUE, '4. Anpassungsfähigkeit'!$I14), 1, 0)</f>
        <v>0</v>
      </c>
      <c r="X7">
        <f>IF(OR('4. Anpassungsfähigkeit'!$F14=TRUE, '4. Anpassungsfähigkeit'!$G14=TRUE, '4. Anpassungsfähigkeit'!$I14=TRUE), 1, 0)</f>
        <v>0</v>
      </c>
    </row>
    <row r="8" spans="1:25" x14ac:dyDescent="0.35">
      <c r="A8" s="29" t="s">
        <v>92</v>
      </c>
      <c r="B8">
        <f>IF(OR('4. Anpassungsfähigkeit'!$F15=TRUE, '4. Anpassungsfähigkeit'!$G15=TRUE, '4. Anpassungsfähigkeit'!$I15), 1, 0)</f>
        <v>0</v>
      </c>
      <c r="X8">
        <f>IF(OR('4. Anpassungsfähigkeit'!$F15=TRUE, '4. Anpassungsfähigkeit'!$G15=TRUE, '4. Anpassungsfähigkeit'!$I15=TRUE), 1, 0)</f>
        <v>0</v>
      </c>
    </row>
    <row r="9" spans="1:25" ht="29" x14ac:dyDescent="0.35">
      <c r="A9" s="29" t="s">
        <v>85</v>
      </c>
      <c r="B9">
        <f>IF(OR('4. Anpassungsfähigkeit'!$F16=TRUE, '4. Anpassungsfähigkeit'!$G16=TRUE, '4. Anpassungsfähigkeit'!$I16), 1, 0)</f>
        <v>0</v>
      </c>
      <c r="X9">
        <f>IF(OR('4. Anpassungsfähigkeit'!$F16=TRUE, '4. Anpassungsfähigkeit'!$G16=TRUE, '4. Anpassungsfähigkeit'!$I16=TRUE), 1, 0)</f>
        <v>0</v>
      </c>
    </row>
    <row r="10" spans="1:25" ht="29" x14ac:dyDescent="0.35">
      <c r="A10" s="29" t="s">
        <v>93</v>
      </c>
      <c r="B10">
        <f>IF(OR('4. Anpassungsfähigkeit'!$F17=TRUE, '4. Anpassungsfähigkeit'!$G17=TRUE, '4. Anpassungsfähigkeit'!$I17), 1, 0)</f>
        <v>0</v>
      </c>
      <c r="X10">
        <f>IF(OR('4. Anpassungsfähigkeit'!$F17=TRUE, '4. Anpassungsfähigkeit'!$G17=TRUE, '4. Anpassungsfähigkeit'!$I17=TRUE), 1, 0)</f>
        <v>0</v>
      </c>
    </row>
    <row r="11" spans="1:25" ht="29" x14ac:dyDescent="0.35">
      <c r="A11" s="29" t="s">
        <v>94</v>
      </c>
      <c r="B11">
        <f>IF(OR('4. Anpassungsfähigkeit'!$F18=TRUE, '4. Anpassungsfähigkeit'!$G18=TRUE, '4. Anpassungsfähigkeit'!$I18), 1, 0)</f>
        <v>0</v>
      </c>
      <c r="X11">
        <f>IF(OR('4. Anpassungsfähigkeit'!$F18=TRUE, '4. Anpassungsfähigkeit'!$G18=TRUE, '4. Anpassungsfähigkeit'!$I18=TRUE), 1, 0)</f>
        <v>0</v>
      </c>
    </row>
    <row r="12" spans="1:25" x14ac:dyDescent="0.35">
      <c r="A12" s="29" t="s">
        <v>110</v>
      </c>
      <c r="B12">
        <f>IF(OR('4. Anpassungsfähigkeit'!$F19=TRUE, '4. Anpassungsfähigkeit'!$G19=TRUE, '4. Anpassungsfähigkeit'!$I19), 1, 0)</f>
        <v>0</v>
      </c>
      <c r="L12">
        <f>IF(OR('4. Anpassungsfähigkeit'!$F19=TRUE, '4. Anpassungsfähigkeit'!$G19=TRUE, '4. Anpassungsfähigkeit'!$I19), 1, 0)</f>
        <v>0</v>
      </c>
      <c r="X12">
        <f>IF(OR('4. Anpassungsfähigkeit'!$F19=TRUE, '4. Anpassungsfähigkeit'!$G19=TRUE, '4. Anpassungsfähigkeit'!$I19=TRUE), 1, 0)</f>
        <v>0</v>
      </c>
    </row>
    <row r="13" spans="1:25" x14ac:dyDescent="0.35">
      <c r="A13" s="29" t="s">
        <v>97</v>
      </c>
      <c r="E13">
        <f>IF(OR('4. Anpassungsfähigkeit'!$F20=TRUE, '4. Anpassungsfähigkeit'!$G20=TRUE, '4. Anpassungsfähigkeit'!$I20), 1, 0)</f>
        <v>0</v>
      </c>
      <c r="I13">
        <f>IF(OR('4. Anpassungsfähigkeit'!$F20=TRUE, '4. Anpassungsfähigkeit'!$G20=TRUE, '4. Anpassungsfähigkeit'!$I20), 1, 0)</f>
        <v>0</v>
      </c>
      <c r="J13">
        <f>IF(OR('4. Anpassungsfähigkeit'!$F20=TRUE, '4. Anpassungsfähigkeit'!$G20=TRUE, '4. Anpassungsfähigkeit'!$I20), 1, 0)</f>
        <v>0</v>
      </c>
      <c r="L13">
        <f>IF(OR('4. Anpassungsfähigkeit'!$F20=TRUE, '4. Anpassungsfähigkeit'!$G20=TRUE, '4. Anpassungsfähigkeit'!$I20), 1, 0)</f>
        <v>0</v>
      </c>
      <c r="M13">
        <f>IF(OR('4. Anpassungsfähigkeit'!$F20=TRUE, '4. Anpassungsfähigkeit'!$G20=TRUE, '4. Anpassungsfähigkeit'!$I20), 1, 0)</f>
        <v>0</v>
      </c>
      <c r="N13">
        <f>IF(OR('4. Anpassungsfähigkeit'!$F20=TRUE, '4. Anpassungsfähigkeit'!$G20=TRUE, '4. Anpassungsfähigkeit'!$I20), 1, 0)</f>
        <v>0</v>
      </c>
      <c r="O13">
        <f>IF(OR('4. Anpassungsfähigkeit'!$F20=TRUE, '4. Anpassungsfähigkeit'!$G20=TRUE, '4. Anpassungsfähigkeit'!$I20), 1, 0)</f>
        <v>0</v>
      </c>
      <c r="Q13">
        <f>IF(OR('4. Anpassungsfähigkeit'!$F20=TRUE, '4. Anpassungsfähigkeit'!$G20=TRUE, '4. Anpassungsfähigkeit'!$I20), 1, 0)</f>
        <v>0</v>
      </c>
    </row>
    <row r="14" spans="1:25" x14ac:dyDescent="0.35">
      <c r="A14" s="29" t="s">
        <v>142</v>
      </c>
      <c r="L14">
        <f>IF(OR('4. Anpassungsfähigkeit'!$F21=TRUE, '4. Anpassungsfähigkeit'!$G21=TRUE, '4. Anpassungsfähigkeit'!$I21), 1, 0)</f>
        <v>0</v>
      </c>
    </row>
    <row r="15" spans="1:25" ht="29" x14ac:dyDescent="0.35">
      <c r="A15" s="29" t="s">
        <v>98</v>
      </c>
      <c r="B15">
        <f>IF(OR('4. Anpassungsfähigkeit'!$F22=TRUE, '4. Anpassungsfähigkeit'!$G22=TRUE, '4. Anpassungsfähigkeit'!$I22), 1, 0)</f>
        <v>0</v>
      </c>
      <c r="P15">
        <f>IF(OR('4. Anpassungsfähigkeit'!$F22=TRUE, '4. Anpassungsfähigkeit'!$G22=TRUE), 1, 0)</f>
        <v>0</v>
      </c>
      <c r="Y15">
        <f>IF(OR('4. Anpassungsfähigkeit'!$F24=TRUE, '4. Anpassungsfähigkeit'!$G24=TRUE), 1, 0)</f>
        <v>0</v>
      </c>
    </row>
    <row r="16" spans="1:25" x14ac:dyDescent="0.35">
      <c r="A16" s="29" t="s">
        <v>99</v>
      </c>
      <c r="B16">
        <f>IF(OR('4. Anpassungsfähigkeit'!$F23=TRUE, '4. Anpassungsfähigkeit'!$G23=TRUE, '4. Anpassungsfähigkeit'!$I23), 1, 0)</f>
        <v>0</v>
      </c>
      <c r="O16">
        <f>IF(OR('4. Anpassungsfähigkeit'!$F23=TRUE, '4. Anpassungsfähigkeit'!$G23=TRUE, '4. Anpassungsfähigkeit'!$I23), 1, 0)</f>
        <v>0</v>
      </c>
      <c r="Q16">
        <f>IF(OR('4. Anpassungsfähigkeit'!$F23=TRUE, '4. Anpassungsfähigkeit'!$G23=TRUE, '4. Anpassungsfähigkeit'!$I23), 1, 0)</f>
        <v>0</v>
      </c>
      <c r="X16">
        <f>IF(OR('4. Anpassungsfähigkeit'!$F23=TRUE, '4. Anpassungsfähigkeit'!$G23=TRUE, '4. Anpassungsfähigkeit'!$I23=TRUE), 1, 0)</f>
        <v>0</v>
      </c>
    </row>
    <row r="17" spans="1:25" ht="58" x14ac:dyDescent="0.35">
      <c r="A17" s="29" t="s">
        <v>111</v>
      </c>
    </row>
    <row r="18" spans="1:25" x14ac:dyDescent="0.35">
      <c r="A18" s="29" t="s">
        <v>96</v>
      </c>
      <c r="H18">
        <f>IF(OR('4. Anpassungsfähigkeit'!$F25=TRUE, '4. Anpassungsfähigkeit'!$G25=TRUE, '4. Anpassungsfähigkeit'!$I25), 1, 0)</f>
        <v>0</v>
      </c>
    </row>
    <row r="19" spans="1:25" x14ac:dyDescent="0.35">
      <c r="A19" s="29" t="s">
        <v>100</v>
      </c>
      <c r="I19">
        <f>IF(OR('4. Anpassungsfähigkeit'!$F26=TRUE, '4. Anpassungsfähigkeit'!$G26=TRUE, '4. Anpassungsfähigkeit'!$I26), 1, 0)</f>
        <v>0</v>
      </c>
      <c r="J19">
        <f>IF(OR('4. Anpassungsfähigkeit'!$F26=TRUE, '4. Anpassungsfähigkeit'!$G26=TRUE, '4. Anpassungsfähigkeit'!$I26), 1, 0)</f>
        <v>0</v>
      </c>
    </row>
    <row r="20" spans="1:25" x14ac:dyDescent="0.35">
      <c r="A20" s="29" t="s">
        <v>101</v>
      </c>
      <c r="I20">
        <f>IF(OR('4. Anpassungsfähigkeit'!$F27=TRUE, '4. Anpassungsfähigkeit'!$G27=TRUE, '4. Anpassungsfähigkeit'!$I27), 1, 0)</f>
        <v>0</v>
      </c>
      <c r="J20">
        <f>IF(OR('4. Anpassungsfähigkeit'!$F27=TRUE, '4. Anpassungsfähigkeit'!$G27=TRUE, '4. Anpassungsfähigkeit'!$I27), 1, 0)</f>
        <v>0</v>
      </c>
    </row>
    <row r="21" spans="1:25" ht="29" x14ac:dyDescent="0.35">
      <c r="A21" s="29" t="s">
        <v>88</v>
      </c>
      <c r="B21">
        <f>IF(OR('4. Anpassungsfähigkeit'!$F28=TRUE, '4. Anpassungsfähigkeit'!$G28=TRUE, '4. Anpassungsfähigkeit'!$I28), 1, 0)</f>
        <v>0</v>
      </c>
    </row>
    <row r="22" spans="1:25" x14ac:dyDescent="0.35">
      <c r="A22" s="29" t="s">
        <v>90</v>
      </c>
      <c r="W22">
        <f>IF(OR('4. Anpassungsfähigkeit'!$F29=TRUE, '4. Anpassungsfähigkeit'!$G29=TRUE, '4. Anpassungsfähigkeit'!$I29), 1, 0)</f>
        <v>0</v>
      </c>
      <c r="X22">
        <f>IF(OR('4. Anpassungsfähigkeit'!$F29=TRUE, '4. Anpassungsfähigkeit'!$G29=TRUE, '4. Anpassungsfähigkeit'!$I29), 1, 0)</f>
        <v>0</v>
      </c>
    </row>
    <row r="23" spans="1:25" ht="29" x14ac:dyDescent="0.35">
      <c r="A23" s="41" t="s">
        <v>91</v>
      </c>
      <c r="B23" s="6"/>
      <c r="C23" s="6"/>
      <c r="D23" s="6"/>
      <c r="E23" s="6"/>
      <c r="F23" s="6"/>
      <c r="G23" s="6"/>
      <c r="H23" s="6"/>
      <c r="I23" s="6"/>
      <c r="J23" s="6"/>
      <c r="K23" s="6"/>
      <c r="L23" s="6"/>
      <c r="M23" s="6"/>
      <c r="N23" s="6"/>
      <c r="O23" s="6"/>
      <c r="P23" s="6"/>
      <c r="Q23" s="6"/>
      <c r="R23" s="6"/>
      <c r="S23" s="6"/>
      <c r="T23" s="6"/>
      <c r="U23" s="6"/>
      <c r="V23" s="6"/>
      <c r="W23">
        <f>IF(OR('4. Anpassungsfähigkeit'!$F30=TRUE, '4. Anpassungsfähigkeit'!$G30=TRUE, '4. Anpassungsfähigkeit'!$I30), 1, 0)</f>
        <v>0</v>
      </c>
      <c r="X23">
        <f>IF(OR('4. Anpassungsfähigkeit'!$F30=TRUE, '4. Anpassungsfähigkeit'!$G30=TRUE, '4. Anpassungsfähigkeit'!$I30), 1, 0)</f>
        <v>0</v>
      </c>
      <c r="Y23" s="6"/>
    </row>
    <row r="24" spans="1:25" x14ac:dyDescent="0.35">
      <c r="B24">
        <f t="shared" ref="B24:X24" si="0">SUM(B2:B23)</f>
        <v>0</v>
      </c>
      <c r="C24">
        <f t="shared" si="0"/>
        <v>0</v>
      </c>
      <c r="D24">
        <f t="shared" si="0"/>
        <v>0</v>
      </c>
      <c r="E24">
        <f t="shared" si="0"/>
        <v>0</v>
      </c>
      <c r="F24">
        <f t="shared" si="0"/>
        <v>0</v>
      </c>
      <c r="G24">
        <f t="shared" si="0"/>
        <v>0</v>
      </c>
      <c r="H24">
        <f t="shared" si="0"/>
        <v>0</v>
      </c>
      <c r="I24">
        <f t="shared" si="0"/>
        <v>0</v>
      </c>
      <c r="J24">
        <f t="shared" si="0"/>
        <v>0</v>
      </c>
      <c r="K24">
        <f t="shared" si="0"/>
        <v>0</v>
      </c>
      <c r="L24">
        <f t="shared" si="0"/>
        <v>0</v>
      </c>
      <c r="M24">
        <f t="shared" si="0"/>
        <v>0</v>
      </c>
      <c r="N24">
        <f t="shared" si="0"/>
        <v>0</v>
      </c>
      <c r="O24">
        <f t="shared" si="0"/>
        <v>0</v>
      </c>
      <c r="P24">
        <f t="shared" si="0"/>
        <v>0</v>
      </c>
      <c r="Q24">
        <f t="shared" si="0"/>
        <v>0</v>
      </c>
      <c r="R24">
        <f t="shared" si="0"/>
        <v>0</v>
      </c>
      <c r="S24">
        <f t="shared" si="0"/>
        <v>0</v>
      </c>
      <c r="T24">
        <f t="shared" si="0"/>
        <v>0</v>
      </c>
      <c r="U24">
        <f t="shared" si="0"/>
        <v>0</v>
      </c>
      <c r="V24">
        <f t="shared" si="0"/>
        <v>0</v>
      </c>
      <c r="W24" s="66">
        <f t="shared" si="0"/>
        <v>0</v>
      </c>
      <c r="X24" s="66">
        <f t="shared" si="0"/>
        <v>0</v>
      </c>
      <c r="Y24">
        <f>SUM(B24:X24)</f>
        <v>0</v>
      </c>
    </row>
    <row r="26" spans="1:25" ht="101.5" x14ac:dyDescent="0.35">
      <c r="B26" s="1" t="s">
        <v>135</v>
      </c>
      <c r="D26" s="1" t="s">
        <v>134</v>
      </c>
      <c r="E26" s="1"/>
      <c r="F26" s="1"/>
      <c r="G26" s="1"/>
      <c r="H26" s="1" t="s">
        <v>136</v>
      </c>
      <c r="L26" s="1" t="s">
        <v>137</v>
      </c>
      <c r="O26" s="1" t="s">
        <v>138</v>
      </c>
      <c r="R26" s="1" t="s">
        <v>139</v>
      </c>
      <c r="V26"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1. Einführung</vt:lpstr>
      <vt:lpstr>2. Exposition</vt:lpstr>
      <vt:lpstr>Anleitung Hitzeprognose</vt:lpstr>
      <vt:lpstr>Anleitung Starkregenprognose</vt:lpstr>
      <vt:lpstr>3.1 Wassersensibilität</vt:lpstr>
      <vt:lpstr>3.2 Hitzesensibilität</vt:lpstr>
      <vt:lpstr>4. Anpassungsfähigkeit</vt:lpstr>
      <vt:lpstr>5. Ergebnisse und Maßnahmen</vt:lpstr>
      <vt:lpstr>Maßnahmen</vt:lpstr>
      <vt:lpstr>BAckUp Maßnahmen</vt:lpstr>
      <vt:lpstr>Liste</vt:lpstr>
      <vt:lpstr>Notizen</vt:lpstr>
      <vt:lpstr>'5. Ergebnisse und Maßnahmen'!Druckbereich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Glammeier</dc:creator>
  <cp:lastModifiedBy>Mia Glammeier</cp:lastModifiedBy>
  <cp:lastPrinted>2025-06-05T13:25:50Z</cp:lastPrinted>
  <dcterms:created xsi:type="dcterms:W3CDTF">2024-11-19T09:16:48Z</dcterms:created>
  <dcterms:modified xsi:type="dcterms:W3CDTF">2026-02-24T12:19:39Z</dcterms:modified>
</cp:coreProperties>
</file>